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C:\Users\kudryavceva_t\Desktop\123\Мои документы\Документы стратегического планирования\отчет за 2023 г\"/>
    </mc:Choice>
  </mc:AlternateContent>
  <xr:revisionPtr revIDLastSave="0" documentId="13_ncr:1_{2BECEEEF-14CC-4B47-92CD-DD3C0FC7CD50}" xr6:coauthVersionLast="36" xr6:coauthVersionMax="47" xr10:uidLastSave="{00000000-0000-0000-0000-000000000000}"/>
  <bookViews>
    <workbookView xWindow="-120" yWindow="-120" windowWidth="29040" windowHeight="15840" xr2:uid="{00000000-000D-0000-FFFF-FFFF00000000}"/>
  </bookViews>
  <sheets>
    <sheet name="Актуал. Плана на утвверждение" sheetId="1" r:id="rId1"/>
  </sheets>
  <definedNames>
    <definedName name="_xlnm.Print_Titles" localSheetId="0">'Актуал. Плана на утвверждение'!$8:$11</definedName>
    <definedName name="_xlnm.Print_Area" localSheetId="0">'Актуал. Плана на утвверждение'!$A$1:$J$120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1" l="1"/>
  <c r="I46" i="1"/>
  <c r="H46" i="1"/>
  <c r="G46" i="1"/>
  <c r="I19" i="1" l="1"/>
  <c r="H19" i="1"/>
  <c r="G19" i="1"/>
  <c r="I21" i="1"/>
  <c r="H21" i="1"/>
  <c r="G21" i="1"/>
  <c r="I18" i="1"/>
  <c r="H18" i="1"/>
  <c r="G18" i="1"/>
  <c r="J19" i="1" l="1"/>
  <c r="I71" i="1"/>
  <c r="F57" i="1"/>
  <c r="J74" i="1"/>
  <c r="I74" i="1"/>
  <c r="H74" i="1"/>
  <c r="I25" i="1"/>
  <c r="H25" i="1"/>
  <c r="H86" i="1"/>
  <c r="I86" i="1"/>
  <c r="J86" i="1"/>
  <c r="G86" i="1"/>
  <c r="F100" i="1"/>
  <c r="F101" i="1"/>
  <c r="F46" i="1" l="1"/>
  <c r="H79" i="1"/>
  <c r="I79" i="1"/>
  <c r="J79" i="1"/>
  <c r="G79" i="1"/>
  <c r="F84" i="1"/>
  <c r="H71" i="1" l="1"/>
  <c r="F83" i="1"/>
  <c r="G74" i="1"/>
  <c r="I29" i="1" l="1"/>
  <c r="H29" i="1"/>
  <c r="J25" i="1" l="1"/>
  <c r="F56" i="1"/>
  <c r="F55" i="1"/>
  <c r="H39" i="1"/>
  <c r="I39" i="1"/>
  <c r="J39" i="1"/>
  <c r="G39" i="1"/>
  <c r="F45" i="1"/>
  <c r="H32" i="1"/>
  <c r="I32" i="1"/>
  <c r="J32" i="1"/>
  <c r="G32" i="1"/>
  <c r="F38" i="1"/>
  <c r="F39" i="1" l="1"/>
  <c r="H17" i="1" l="1"/>
  <c r="I17" i="1"/>
  <c r="J17" i="1"/>
  <c r="G17" i="1"/>
  <c r="F31" i="1"/>
  <c r="F30" i="1"/>
  <c r="F25" i="1"/>
  <c r="F20" i="1"/>
  <c r="F17" i="1" l="1"/>
  <c r="H70" i="1" l="1"/>
  <c r="I70" i="1"/>
  <c r="J70" i="1"/>
  <c r="G70" i="1"/>
  <c r="H63" i="1"/>
  <c r="I63" i="1"/>
  <c r="J63" i="1"/>
  <c r="G63" i="1"/>
  <c r="H58" i="1"/>
  <c r="H16" i="1" s="1"/>
  <c r="I58" i="1"/>
  <c r="J58" i="1"/>
  <c r="G58" i="1"/>
  <c r="G16" i="1" s="1"/>
  <c r="F24" i="1"/>
  <c r="F79" i="1" l="1"/>
  <c r="F70" i="1"/>
  <c r="F86" i="1"/>
  <c r="J16" i="1"/>
  <c r="J14" i="1" s="1"/>
  <c r="G14" i="1"/>
  <c r="F63" i="1"/>
  <c r="F58" i="1"/>
  <c r="I16" i="1"/>
  <c r="I14" i="1" s="1"/>
  <c r="H14" i="1"/>
  <c r="F32" i="1"/>
  <c r="F88" i="1"/>
  <c r="F90" i="1"/>
  <c r="F91" i="1"/>
  <c r="F92" i="1"/>
  <c r="F94" i="1"/>
  <c r="F95" i="1"/>
  <c r="F96" i="1"/>
  <c r="F97" i="1"/>
  <c r="F98" i="1"/>
  <c r="F99" i="1"/>
  <c r="F102" i="1"/>
  <c r="F87" i="1"/>
  <c r="F82" i="1"/>
  <c r="F77" i="1"/>
  <c r="F75" i="1"/>
  <c r="F67" i="1"/>
  <c r="F61" i="1"/>
  <c r="F59" i="1"/>
  <c r="F54" i="1"/>
  <c r="F53" i="1"/>
  <c r="F52" i="1"/>
  <c r="F51" i="1"/>
  <c r="F50" i="1"/>
  <c r="F48" i="1"/>
  <c r="F47" i="1"/>
  <c r="F44" i="1"/>
  <c r="F43" i="1"/>
  <c r="F37" i="1"/>
  <c r="F36" i="1"/>
  <c r="F35" i="1"/>
  <c r="F34" i="1"/>
  <c r="F28" i="1"/>
  <c r="F21" i="1"/>
  <c r="F19" i="1"/>
  <c r="F41" i="1"/>
  <c r="F18" i="1"/>
  <c r="F16" i="1" l="1"/>
  <c r="F14" i="1"/>
  <c r="F74" i="1"/>
  <c r="F73" i="1"/>
  <c r="F72" i="1"/>
  <c r="F71" i="1"/>
  <c r="F65" i="1"/>
  <c r="F60" i="1"/>
  <c r="F49" i="1"/>
  <c r="F40" i="1"/>
  <c r="F29" i="1"/>
  <c r="F27" i="1"/>
  <c r="F22" i="1"/>
</calcChain>
</file>

<file path=xl/sharedStrings.xml><?xml version="1.0" encoding="utf-8"?>
<sst xmlns="http://schemas.openxmlformats.org/spreadsheetml/2006/main" count="301" uniqueCount="255">
  <si>
    <t>№ п/п</t>
  </si>
  <si>
    <t>Наименование основных мероприятий</t>
  </si>
  <si>
    <t xml:space="preserve">Наименование муниципальных программ, государственных программ Иркутской области и Российской Федерации, внебюджетные источники, через которые планируется финансирование основных мероприятий </t>
  </si>
  <si>
    <t>Всего</t>
  </si>
  <si>
    <t>федеральный бюджет</t>
  </si>
  <si>
    <t>областной бюджет</t>
  </si>
  <si>
    <t>местный бюджет</t>
  </si>
  <si>
    <t>Цель стратегии: Повышение уровня и качества жизни населения муниципального образования "город Усолье-Сибирское"</t>
  </si>
  <si>
    <t>Образование</t>
  </si>
  <si>
    <t>Капитальный ремонт в образовательных организациях</t>
  </si>
  <si>
    <t>Техническое оснащение пищеблоков, прачечных образовательных учреждений</t>
  </si>
  <si>
    <t xml:space="preserve">Строительство новой школы </t>
  </si>
  <si>
    <t>Обеспечение доступности объектов образования г.Усолье-Сибирское для нужд инвалидов и маломобильных групп населения</t>
  </si>
  <si>
    <t>Оснащение консультативных пунктов в общеобразовательных учреждениях, дошкольных учреждениях, учреждениях дополнительного образования</t>
  </si>
  <si>
    <t>Техническое оснащение и ремонт оздоровительного загородного лагеря "Юность" и спортивного лагеря "Смена"</t>
  </si>
  <si>
    <t>Культура</t>
  </si>
  <si>
    <t>Капитальный ремонт библиотек МБУК "Усольская городская централизованная библиотечная система"</t>
  </si>
  <si>
    <t>Капитальный ремонт МБУК "Дом культуры "Мир"</t>
  </si>
  <si>
    <t>Капитальный ремонт крыши МБКДУ "Дворец культуры"</t>
  </si>
  <si>
    <t>Физическая культура и спорт</t>
  </si>
  <si>
    <t>Строительство многофункционального физкультурно-оздоровительного ледового комплекса</t>
  </si>
  <si>
    <t>Здравоохранение</t>
  </si>
  <si>
    <t>1</t>
  </si>
  <si>
    <t xml:space="preserve">Капитальный ремонт детского стационара, Куйбышева,4  </t>
  </si>
  <si>
    <t xml:space="preserve">Государственная программа Иркутской области "Развитие здравоохранения" </t>
  </si>
  <si>
    <t>3</t>
  </si>
  <si>
    <t>4</t>
  </si>
  <si>
    <t>5</t>
  </si>
  <si>
    <t>Жилищное хозяйство - доступное жилье</t>
  </si>
  <si>
    <t>Переселение граждан из аварийного жилищного фонда, признанного непригодным для проживания</t>
  </si>
  <si>
    <t>Оказание финансовой поддержки в решении жилищной проблемы молодых семей, признанных в установленном порядке нуждающимися в улучшении жилищных условий</t>
  </si>
  <si>
    <t>Обеспечение жилыми помещениями детей-сирот</t>
  </si>
  <si>
    <t xml:space="preserve">Государственная программа Иркутской области "Доступное жилье" </t>
  </si>
  <si>
    <t>Развитие коммунальной инфраструктуры</t>
  </si>
  <si>
    <t xml:space="preserve">Устройство наружного освещения города Усолье-Сибирское </t>
  </si>
  <si>
    <t>Строительство комплекса канализационно очистных сооружений (КОС)</t>
  </si>
  <si>
    <t>Развитие городской среды и благоустройство</t>
  </si>
  <si>
    <t>Ремонт автомобильных дорог общего пользования местного значения</t>
  </si>
  <si>
    <t xml:space="preserve">Ремонт автомобильных дорог общего пользования к садоводствам </t>
  </si>
  <si>
    <t>Благоустройство дворовых территорий многоквартирных домов</t>
  </si>
  <si>
    <t>Благоустройство территорий общего пользования</t>
  </si>
  <si>
    <t>Строительство автомобильной дороги поселка Счастье</t>
  </si>
  <si>
    <t>Охрана окружающей среды</t>
  </si>
  <si>
    <t>Оборудование и обслуживание площадок накопления ТКО</t>
  </si>
  <si>
    <t>Создание индустриального технопарка "Усолье-Промтех"</t>
  </si>
  <si>
    <t>ООО "УК "Усолье-Промтех"</t>
  </si>
  <si>
    <t>ООО "Тимбер"</t>
  </si>
  <si>
    <t xml:space="preserve">ООО "Фабрика мороженого СМК" </t>
  </si>
  <si>
    <t>ООО "ЗТО Минерал"</t>
  </si>
  <si>
    <t>ООО "Усольский металлургический завод"</t>
  </si>
  <si>
    <t>Приобретение спортивного оборудования и инвентаря</t>
  </si>
  <si>
    <t>Приобретение спортивного оборудования.</t>
  </si>
  <si>
    <t>Оснащение медицинским оборудованием ОГБУЗ «Усольская городская больница»</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</si>
  <si>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Фонд содействия реформированию жилищно-коммунального хозяйства </t>
  </si>
  <si>
    <t>Обеспечение жилыми помещениями детей-сирот в соответствии с Законом Иркутской области от 28 декабря 2012 года № 164-ОЗ "О порядке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в Иркутской области".</t>
  </si>
  <si>
    <t>Приведение в безопасное состояние территории,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t>
  </si>
  <si>
    <t>ООО "СмартСинтез"</t>
  </si>
  <si>
    <t>ООО "Усольмаш"</t>
  </si>
  <si>
    <t>ООО "ДСУ-38"</t>
  </si>
  <si>
    <t>ООО "Усольские узоры"</t>
  </si>
  <si>
    <t>Объем инвестиций в основной капитал -  42,017 млн. руб. Создаваемые рабочие места -  12 ед. Мощность проекта: спецодежда летняя - 7 548 изделий/год, спецодежда зимняя - 9 592 изделий/год.</t>
  </si>
  <si>
    <t>ООО "ВЕГАСИБ"</t>
  </si>
  <si>
    <t>ООО "РГ-Восток"</t>
  </si>
  <si>
    <t>УТВЕРЖДЕН
постановлением администрации города
Усолье-Сибирское
от 20.03.2019 г. № 625 (с изменениями от 20.04.2020 № 775, от 30.04.2021 № 919-па)</t>
  </si>
  <si>
    <t>Обустройство пешеходных дорожек</t>
  </si>
  <si>
    <t>Объем инвестиций в основной капитал - 243,225 млн. руб. Создаваемые рабочие места - 79 ед. Мощность проекта: 7 300 тонн/год.</t>
  </si>
  <si>
    <t xml:space="preserve">Муниципальная программа города Усолье-Сибирское "Развитие образования"
Государственная программа Иркутской области "Развитие образования" </t>
  </si>
  <si>
    <t xml:space="preserve">Муниципальная программа города Усолье-Сибирское "Развитие образования"
Государственная программа Иркутской области "Социальная поддержка населения" </t>
  </si>
  <si>
    <t xml:space="preserve">Муниципальная программа города Усолье-Сибирское "Развитие образования"
 Муниципальная программа города Усолье-Сибирское "Доступная среда"
</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</si>
  <si>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</si>
  <si>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</si>
  <si>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 xml:space="preserve">Строительство физкультурно-оздоровительного комплекса c универсальным игровым полем по адресу: г. Усолье-Сибирское, в райне пр-та Ленинский  </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</si>
  <si>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</si>
  <si>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 </t>
  </si>
  <si>
    <t>Муниципальная программа города Усолье-Сибирское "Развитие жилищно- коммунального хозяйства"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</si>
  <si>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"Реализация государственной политики в сфере строительства, дорожного хозяйства" </t>
  </si>
  <si>
    <t>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t>
  </si>
  <si>
    <t xml:space="preserve">Муниципальная программа города Усолье-Сибирское "Развитие жилищно- коммунального хозяйства"
Государственная программа Иркутской области "Доступное жилье" </t>
  </si>
  <si>
    <t>Федеральный проект "Чистая страна"</t>
  </si>
  <si>
    <t xml:space="preserve">Производство дезинфицирующих и антисептических средств </t>
  </si>
  <si>
    <t>Создание участка синтеза высокоэффективных современных эластомеров и организация на его основе производства флотационных машин и другого обогатительного оборудования с повышенной защищенностью от абразивного износа, коррозии, кавитации "</t>
  </si>
  <si>
    <t xml:space="preserve">Организация производства фанеры из древесины лиственных пород </t>
  </si>
  <si>
    <t xml:space="preserve">Строительство завода по производству мороженого </t>
  </si>
  <si>
    <t>Организация предприятия по выпуску машин и оборудования для добычи полезных ископаемых и строительства</t>
  </si>
  <si>
    <t xml:space="preserve">Строительство мини-завода по производству стальной арматуры </t>
  </si>
  <si>
    <t xml:space="preserve">Опытно-промышленная установка для производства высококачественного чугуна </t>
  </si>
  <si>
    <t xml:space="preserve">Организация производства асфальтобетонных смесей для ремонта и строительства дорог </t>
  </si>
  <si>
    <t xml:space="preserve">Увеличение проектной мощности по производству спецодежды и средств индивидуальной защиты и прочих швейных изделий </t>
  </si>
  <si>
    <t xml:space="preserve">Производство ферментированных белковых кормов </t>
  </si>
  <si>
    <t>ОТЧЕТ О ХОДЕ РЕАЛИЗАЦИИ ПЛАНА МЕРОПРИЯТИЙ ПО РЕАЛИЗАЦИИ СТРАТЕГИИ</t>
  </si>
  <si>
    <t>СОЦИАЛЬНО-ЭКОНОМИЧЕСКОГО РАЗВИТИЯ МУНИЦИПАЛЬНОГО ОБРАЗОВАНИЯ "ГОРОД УСОЛЬЕ-СИБИРСКОЕ" НА ПЕРИОД ДО 2036 ГОДА</t>
  </si>
  <si>
    <t>иные источники (собственные средства, благотворительные пожертвования и т.д.)</t>
  </si>
  <si>
    <t xml:space="preserve">Подготовка лагерей к летней оздоровительной кампаниии (укрепление материально-технической базы). Отдых и оздоровление не менее 840-ка детей (в каждом лагере по 420 детей).     </t>
  </si>
  <si>
    <t>ВСЕГО:</t>
  </si>
  <si>
    <t>Строительство детского сада на 140 мест</t>
  </si>
  <si>
    <t xml:space="preserve">
</t>
  </si>
  <si>
    <t>Инвестиционные проекты, направленные на диверсификацию экономики и развитие малого бизнеса</t>
  </si>
  <si>
    <t>Объем инвестиций в основной капитал - 28,977 млн. руб. Создаваемые рабочие места - 24 ед. Мощность проекта: чугун гранулированный – 3 900 тонн, минеральный наполнитель - 1 463 тонны, стекло натриевое жидкое -  1 755 тонн, ЖРК-брикет - 11 700 тонн/год.</t>
  </si>
  <si>
    <t xml:space="preserve">Продолжается реализация инвестиционного проекта в рамках ТОСЭР. </t>
  </si>
  <si>
    <t>Объем инвестиций в основной капитал - 28,431 млн. руб. Создаваемые рабочие места - 62 ед. Мощность проекта: 30 000 тонн/год.</t>
  </si>
  <si>
    <t>Объем инвестиций в основной капитал - 100,083 млн. руб. Создаваемые рабочие места - 36 ед. Мощность проекта: 15 тонн/год.</t>
  </si>
  <si>
    <t xml:space="preserve">Объем инвестиций в основной капитал - 15 483,703 млн. руб. Создаваемые рабочие места - 459 ед. Мощность проекта: переработка 50 тыс. тонн отходов в год. </t>
  </si>
  <si>
    <t>2022-2023 г.г.
Ремонт вентиляции, отопления, ХВС, ГВС, канализации, электроснабжения,  слаботочных систем, фасада, кровли; замена лифта; отделочные работы; частичная замена окон и дверей.</t>
  </si>
  <si>
    <t>-</t>
  </si>
  <si>
    <t>2</t>
  </si>
  <si>
    <t>6</t>
  </si>
  <si>
    <t>7</t>
  </si>
  <si>
    <t>8</t>
  </si>
  <si>
    <r>
      <t xml:space="preserve">Показатели реализации основных мероприятий в соответствии с постановлением администрации города от 20.03.2019 г. № 625 (с изменениями от 20.04.2020 № 775, от 30.04.2021 № 919-па, от 06.05.2022 № 987-па, от </t>
    </r>
    <r>
      <rPr>
        <sz val="12"/>
        <rFont val="Times New Roman"/>
        <family val="1"/>
        <charset val="204"/>
      </rPr>
      <t>27.06.2023 №1479-па)</t>
    </r>
  </si>
  <si>
    <t>ЗА 2023 ГОД</t>
  </si>
  <si>
    <t>Стратегическая задача 1: Обеспечение достойных условий жизни</t>
  </si>
  <si>
    <t>ВСЕГО по Стратегической задаче 1:</t>
  </si>
  <si>
    <t>Стратегическая задача 2: Создание возможностей для работы и бизнеса</t>
  </si>
  <si>
    <t>Д/С № 1;
МБОУ СОШ №№ 6, 10, 13, 16</t>
  </si>
  <si>
    <t>Профинансировано за 2023 год (тыс. руб.)</t>
  </si>
  <si>
    <t>Д/С №№ 33, 35, 42;
СОШ №№5, 13,15</t>
  </si>
  <si>
    <t xml:space="preserve">Техническое оснащение и ремонт оздоровительного загородного лагеря "Восток" </t>
  </si>
  <si>
    <t>Приобретение инвентаря для сдачи норм ГТО</t>
  </si>
  <si>
    <t>Муниципальная программа города Усолье-Сибирское "Развитие образования"
Государственная программа Иркутской области "Развитие образования"
Государственная программа Иркутской области «Экономическое развитие и инновационная экономика»</t>
  </si>
  <si>
    <t>Создание модульного мультимедийного стенда, открытие многофункционального зала для прведения онлайн-трансляций, презентаций в МБКДУ "Дворец культуры"</t>
  </si>
  <si>
    <t xml:space="preserve">Муниципальная программа города Усолье-Сибирское "Развитие культуры и архивного дела"
Государственная программа Иркутской области "Экономическое развитие и нновационная экономика" </t>
  </si>
  <si>
    <t>Переоборудование механической системы сцены МБУК "Дом культуры "Мир""</t>
  </si>
  <si>
    <t xml:space="preserve">Муниципальная программа города Усолье-Сибирское "Развитие физической культуры и спорта"                                                            </t>
  </si>
  <si>
    <t>Передача в муниципальную собственность плавательного бассейна "Чайка"</t>
  </si>
  <si>
    <t>Обустройство теннисного корта в районе спортивного зала "Химик"по адресу :пр-т Комсомольский,30</t>
  </si>
  <si>
    <t>Муниципальная программа города Усолье-Сибирское "Развитие физической культуры и спорта"</t>
  </si>
  <si>
    <t>Выборочный капитальный ремонт гинекологического отделения, Куйбышева, 4</t>
  </si>
  <si>
    <t xml:space="preserve">Благоустройство  территории больничного городка, Куйбышева, 4  </t>
  </si>
  <si>
    <t xml:space="preserve">Благоустройство территории стационара № 2, Ватутина, 6 </t>
  </si>
  <si>
    <t>Дорожное покрытие, устройство парковки  и благоустройство территории поликлиник № 1 и № 2, Комсомольский 54-56, Ленина, 71</t>
  </si>
  <si>
    <t>Капитальный ремонт детской поликлиники, Луначарского, 25</t>
  </si>
  <si>
    <t>9</t>
  </si>
  <si>
    <t>Строительство поликлиники на 1000 посещений</t>
  </si>
  <si>
    <t>10</t>
  </si>
  <si>
    <t>Строительство нового здания психоневрологической больницы (размещение поликлиники, дневного стационара и мужского и женского стационаров</t>
  </si>
  <si>
    <t>Муниципальная программа города Усолье-Сибирское "Развитие жилищно- коммунального хозяйства"                                                                                                                                                                                                                                                                                                                            Государственная программа Иркутской области «Экономическое развитие и инновационная экономика»</t>
  </si>
  <si>
    <t>СОШ № 6 - приобретение оборудования, средств обучения и воспитания; 
Д/С - (мебель); 
СОШ - (программное обеспечение, компьютерная техника)</t>
  </si>
  <si>
    <t xml:space="preserve">Подача заявки в министерство образования Иркутской области для включения в рейтинг муниципальных образований для предоставления субсидии на строительство объекта в 2024 году. </t>
  </si>
  <si>
    <t>Установка пандусов в Гимназии № 1,  Д/С №№ 7, 26, 43, 44, 23</t>
  </si>
  <si>
    <t>Разработка дорожной карты по оснащению консультативных пунктов</t>
  </si>
  <si>
    <t>МБУДО "ДЮСШ № 1"</t>
  </si>
  <si>
    <t>Будут поданы заявки в министерство культуры Иркутской области и в министерство строительства Иркутской области на капитальный ремонт детской центральной библиотеки.</t>
  </si>
  <si>
    <t>Выполнение капитального ремонта туалетов МБУК "Дом культуры "Мир", что позволит создать условия для комфортного пребывания посетителей дома культуры.</t>
  </si>
  <si>
    <t xml:space="preserve">Проведение капитального ремонта кровли МБКДУ "Дворец культуры", что позволит избежать протечек, которые наносят значительный ущерб имуществу учреждения, а также создаст единый архитектурный ансамбль.         </t>
  </si>
  <si>
    <t xml:space="preserve">Создание модульного мультимедийного стенда, открытие многофункционального зала для проведения онлайн-трансляций, презентаций. </t>
  </si>
  <si>
    <t>Доработка инвестобоснования ООО "ЛЦТП".</t>
  </si>
  <si>
    <t>Окончание строительства объекта, что позволит развивать виды спорта (волейбол, футбол, баскетбол).</t>
  </si>
  <si>
    <t>Передача в муниципальную собственность плавательного бассейна "Чайка" позволит увеличить численность занимающихся в секциях по плаванию МБУ ДО "ДЮСШ № 1" и численность посещений плавательного бассейна.</t>
  </si>
  <si>
    <t>Обустройство теннисного корта в рамках реализации проекта народных инициатив, что позволит увеличить численность занимающихся физической культурой и спортом.</t>
  </si>
  <si>
    <t>Разработка ПСД, инструментальное обследование.</t>
  </si>
  <si>
    <t xml:space="preserve">Разработка ПСД. Ремонт фасада. </t>
  </si>
  <si>
    <t>Разработка ПСД</t>
  </si>
  <si>
    <t xml:space="preserve">Приобретение кроватей функциональных, ультразвуковой диагностической системы, аппарата искусственной вентиляции легких. рентгеновский аппарат, что повлияет на повышение качества диагностики и позволит значительно повысить качество медицинской помощи. </t>
  </si>
  <si>
    <t>Переселение 276 чел.</t>
  </si>
  <si>
    <t xml:space="preserve">Оказание поддержки в решении жилищной проблемы 14-ти молодым семьям, признанным в установленном порядке нуждающимися в улучшении жилищных условий. </t>
  </si>
  <si>
    <t>Выполнение работ по восстановлению наружного освещения  улиц: Менделеева,  Чапаева, Лермонтова, Ульяновская, Желябова, Бабушкина.</t>
  </si>
  <si>
    <t>2023-2025 г.г.
Подача заявки на получение субсидии на стрительство комплекса канализационных очистных сооружений в Министерство жилищной политики и энергетики Иркутской области.
Строительство комплекса канализационных очистных сооружений, что обеспечит санитарно-эпидемиологическую безопасноть города (75,6 тыс.чел.).</t>
  </si>
  <si>
    <t xml:space="preserve">Выполнение ремонта дорог по ул. Суворова, ул. Краснофлотская, ул. Максима Горького, пр-та Комсомольский (2 этап), ул. Р. Люксембург, пр-т. Ленинский, от г/к № 29 "Сигнал" до въезда в садоводство "Елочка".
Проектирование автомобильной дороги ул. В.Потапова, ул. Братьев Михалевых. </t>
  </si>
  <si>
    <t xml:space="preserve">Выполнение ремонта автомобильных дорог:
- от садоводства "Елочка" до садоводства "Здоровье";
- от ул. Нагорная до садоводства "Лесовод" (от гаражного кооператива "Сигнал"). </t>
  </si>
  <si>
    <t>Выполнение благоустройства 6-ти территорий:
- улица Менделеева 4, 6, 32, 34, 36;
- ул. Интернациональная, 36.</t>
  </si>
  <si>
    <t>Выполнение благоустройства территории реализации проекта "Концепция благоустройства ул. Интернациональной "Город из трамвайного окна"</t>
  </si>
  <si>
    <t xml:space="preserve">2023-2024 г.г.
Проектирование строительства автомобильной дороги, получение положительного заключения ГЭ, подача заявки на строительство автомобильной дороги в Министерство транспорта и дорожного хозяйства Иркутской области. </t>
  </si>
  <si>
    <t>Обустройство пешеходной дорожки в районе ул. Толбухина, 21.</t>
  </si>
  <si>
    <t>2023 г.г.; 2024-2030 г.г.
Восстановление нарушенного состояния окружающей среды, в том числе ликвидация накопленного вреда окружающей среде. Исключение объекта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из государственного реестра объектов накопленного вреда окружающей среде.</t>
  </si>
  <si>
    <t>Оснащение и ремонт лагеря.</t>
  </si>
  <si>
    <t>Исполнение реализации основных мерприятий за 2023 год</t>
  </si>
  <si>
    <t xml:space="preserve">Муниципальная программа города Усолье-Сибирское "Охрана окружающей среды"                                            Государственная программа Иркутской области «Охрана окружающей среды» </t>
  </si>
  <si>
    <t xml:space="preserve">Приобретено спортивное оборудование для МБУ ДО «ДЮСШ №1», МБУ ДО «Дом детского творчества», МБУ «Спортивный центр» (ядро соревновательное, копье тренировочное, диск обрезиненный, стойка для гантель, веревка Remera, табло для настольного тенниса, мячи футбольные, маты гимнастические, мячи волейбольные, мешки боксерские, тренажер мультистанция).  </t>
  </si>
  <si>
    <t>Приобретен спрртивный инвентарь в МБУДО "ДЮСШ № 1":
1.Винтовка пневматическая Алекс С - 1 в комплекте - 13 штук. 
2. Заправочная станция с баллоном композитным высокого давления  для пневматикия - 1 шт.
3.Маты биатлонные для стрельбы - 10 шт.
4.Лыжи роллеры для конькового хода с креплением - 13 пар.
5.Твердосплавные наконечники лыжных палок 
для лыжероллеров - 13 пар. 
6.Лыжи гоночные для конькового хода - 10 пар. 
7. Лыжные ботинки - 27 пар.</t>
  </si>
  <si>
    <t>На сцене МБУК "Дом культуры "Мир"" установлен двигатель занавеса, пульт управления системой занавеса, софитный подъем, 3 штанкетных подъема.</t>
  </si>
  <si>
    <t xml:space="preserve"> В МБКДУ "Дворец культуры"создан модульный мультимедийный стенд. Открыт многофункциональый зал для проведения онлайн-трансляций, презентаций. </t>
  </si>
  <si>
    <t>Произведён капитальный ремонт кровли МБКДУ "Дворец культуры" (в том числе, заменена стропильная система, проложена влагоизоляция, установлены ограждения с элементами снегозадержания, новая водосточная система).</t>
  </si>
  <si>
    <t>Обеспечена доступность зданий МБОУ «Гимназия №1» и МБОУ «ООШ №8» (приобретены телескопические пандусы).</t>
  </si>
  <si>
    <t>Оказана поддержка в решении жилищной проблемы 18-ти молодым семьям, признанным в установленном порядке нуждающимися в улучшении жилищных условий.</t>
  </si>
  <si>
    <t>Выполнено благоустройство 6-ти дворовых территорий многоквартирных жилых домов по следующим адресам: 
- улица Менделеева 4, 6, 32, 34, 36;
- ул. Интернациональная, 36.</t>
  </si>
  <si>
    <t>Выполнены работы по обустройству пешеходной дорожки в районе ул Толбухина, 21</t>
  </si>
  <si>
    <t xml:space="preserve">Выполнен ремонт автомобильных дорог общего пользования к садоводствам:
- от садоводства "Елочка" до садоводства "Здоровье" (0,6 км);
- от ул. Нагорная до садоводства "Лесовод" (от гаражного кооператива "Сигнал") (0,7 км). </t>
  </si>
  <si>
    <t>Сбор, транспортировка и утилизация (захоронение) ТКО с несанкционированных мест размещения отходов</t>
  </si>
  <si>
    <t>Объем инвестиций в основной капитал - 38,27 млн. руб. Создаваемые рабочие места - 20 ед. Мощность проекта: 80 600 флаконов/год.</t>
  </si>
  <si>
    <t>Продолжается реализация инвестиционного проекта в рамках ТОСЭР. В 2023 году объем инвестиций в основной капитал составил 0,153 млн руб.</t>
  </si>
  <si>
    <t>Объем инвестиций в основной капитал - 87,914 млн. руб. Создаваемые рабочие места - 437 ед. Мощность проекта: 50 камер флотомашин/год.</t>
  </si>
  <si>
    <t>Продолжается реализация инвестиционного проекта в рамках ТОСЭР. В 2023 году объем инвестиций в основной капитал составил 14,691 млн руб. Создано 63 раочих мест.</t>
  </si>
  <si>
    <t xml:space="preserve">Объем инвестиций в основной капитал - 275,0 млн. руб. </t>
  </si>
  <si>
    <t>Полект реализуется. В 2023 году объем инвестиций в основной капитал составил 65,0 млн руб.</t>
  </si>
  <si>
    <t>Объем инвестиций в основной капитал - 74,981 млн. руб. Создаваемые рабочие места - 80 ед. Мощность проекта: 15 400 м3/год.</t>
  </si>
  <si>
    <t xml:space="preserve">Продолжается реализация инвестиционного проекта в рамках ТОСЭР. В 2023 году объем инвестиций в основной капитал составил 10,902 млн руб. </t>
  </si>
  <si>
    <t xml:space="preserve">В 2023 году продолжается реализация инвестиционного проекта в рамках ТОСЭР. </t>
  </si>
  <si>
    <t>Объем инвестиций в основной капитал - 16,04 млн. руб. Создаваемые рабочие места - 36 ед. Мощность проекта: концентрационный стол - 60 шт, винтовой сепаратор - 180 шт/год.</t>
  </si>
  <si>
    <t>Продолжается реализация инвестиционного проекта в рамках ТОСЭР. В 2023 году объем инвестиций в основной капитал составил 1,09 млн руб. Создано 1 рабочее место.</t>
  </si>
  <si>
    <t>Объем инвестиций в основной капитал - 456,464 млн. руб. Создаваемые рабочие места - 100 ед. Мощность проекта: 60 000 тонн изделий/год.</t>
  </si>
  <si>
    <t>Проект в подготовительной стадии реализации. В 2023 году объем инвестиций в основной капитал составил 171,401 млн руб. Создано 4 рабочих места.</t>
  </si>
  <si>
    <t>ООО "СТП Экология в металлургии"</t>
  </si>
  <si>
    <t>Реализация инвестиционного проекта в рамках ТОСЭР прекращена. 23.03.2023 г. Предприятие исключено из реестра резидентов ТОСЭР  в связи с перерегистрацией в г. Ростов-на-Дону.</t>
  </si>
  <si>
    <t>Реализация проекта прекращена. 09.03.2023 г. предприятие исключено из реестра резидентов ТОСЭР.</t>
  </si>
  <si>
    <t xml:space="preserve">Создание производственно-технического комплекса по обращению с отходами I-II класса опасности </t>
  </si>
  <si>
    <t>Создание завода по производству экструзионного пенополистирола</t>
  </si>
  <si>
    <t>ООО "ТН-АНГАРА"</t>
  </si>
  <si>
    <t>Объем инвестиций в основной капитал - 342,853 млн. руб. Создаваемые рабочие места - 24 ед. Мощность проекта: 120 00 тыс. м3/год.</t>
  </si>
  <si>
    <t>Производство железобетонных изделий</t>
  </si>
  <si>
    <t>ООО "Сибирский бетон"</t>
  </si>
  <si>
    <t>Объем инвестиций в основной капитал - 25,0 млн. руб. Создаваемые рабочие места - 30 ед. Мощность проекта: 1700 шт/год.</t>
  </si>
  <si>
    <t xml:space="preserve">Статус резидента ТОСЭР получен предприятием 21.02.2023 г. Осуществляется реализация инвестиционного проекта в рамках ТОСЭР.  В 2023 году объем инвестиций в основной капитал составил 303,304 млн руб. Создано 24 рабочих места. </t>
  </si>
  <si>
    <t>Статус резидента ТОСЭР получен предприятием 28.02.2023 г. Проект в подготовительной стадии реализации.  В 2023 году объем инвестиций в основной капитал составил 2,513 млн руб.</t>
  </si>
  <si>
    <t xml:space="preserve">
Осуществлены мероприятия по подготовке и обустройству
строительной площадки. Выполняются работы по возведению фундаментов зданий. В 2023 году объем инвестиций в основной капитал составил 211,336 млн руб.
</t>
  </si>
  <si>
    <t xml:space="preserve">Мэр города Усолье-Сибирское </t>
  </si>
  <si>
    <t>М.В. Торопкин</t>
  </si>
  <si>
    <t>В МБОУ СОШ № 6 приобретены: тестомес, электросковорода, овощерезка, машина посудомоечная, холодильный шкаф, витрина холодильная, котел пищеварочный, ванна моечная;
В МБОУ СОШ №16  приобретены: кухонное оборудование, котел пищеварочный КПЭМ-160/9Т, мармит;
В МБОУ СОШ №13  приобретены: кухонное оборудование, бытовая техника.</t>
  </si>
  <si>
    <t>Муниципальная программа города Усолье-Сибирское "Развитие образования"
Государственная программа Иркутской области "Развитие образования", Государственная программа Иркутской области «Экономическое развитие и инновационная экономика»</t>
  </si>
  <si>
    <t>Благоустройство территорий общеобразовательных  учреждений
(дополнительного образования)</t>
  </si>
  <si>
    <t xml:space="preserve">В рамках реализации инициативных проектов/мероприятий перечня народных инициатив, выдвигаемых для получения финансовой поддержки из бюджета Иркутской области благоустроены территории следующих учреждений:
Д/С №33 (выполнено устройство площадки под установку автогородка "Умный пешеход" и установка автогородка;
Д/С №35 (приобретение малых архитектурных форм, установлено игровое оборудование);
Д/С №42 (благоустройство спортивной площадки  на территории сада);
СОШ №5 (выполнено благоустройство территории, приобретено спортивное оборудование, приобретена и установлена камера видеонаблюдения, приобретена доска (брус) для облагораживания прыжковой ямы, приобретены скамейки, урны);
СОШ №13 (выполнено благоустройво прилегающей территории; устройство рекреационной площадки на территории, установлен стелла уличная #Я Люблю13#);
СОШ №15 (устройство спортивной площадки, покрытие резиновое, устройство баскетбольных стоек , футбольных ворот и волейбольной сетки, установка ограждения на спортивной площадке);
МБУ ДО "ДДТ" (выполнено благоустройство территории детского клуба по месту жительства "Перемена").
</t>
  </si>
  <si>
    <t>Укрепление и модернизация материально-технической базы в образовательных учреждениях
(дополнительного образования)</t>
  </si>
  <si>
    <t xml:space="preserve">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                                                                                                                                                                                                                                                                                                                        Государственная программа Иркутской области «Экономическое развитие и инновационная экономика»
</t>
  </si>
  <si>
    <t xml:space="preserve">Выполнены работы по благоустройству улицы Интернациональная в рамках реализации проекта "Концепция благоустройства ул. Интернациональной "Город из трамвайного окна" в г. Усолье-Сибирское";
Выполнены работы по благоустройству общественной территории - сквер по улице Интернациональная (сквер в районе дома №20 по ул. Интернациональная);
В рамках реализации инициативных проектов/мероприятий перечня народных инициатив, выдвигаемых для получения финансовой поддержки из бюджета Иркутской области реализованы следующие мероприятия:
-благоустройство ул. Интернациональная, в рамках проекта "Концепция благоустройства ул. Интернациональной "Город из трамвайного окна" в г. Усолье-Сибирское" (установка МАФов);
-благоустройство территории (обустройство парковки в районе улицы Интернациональная, д. 50);
-создание спортивной площадки в районе пересечения ул. Купца Пономарева и ул. Пожарского;
-создание сквера в районе ул. Сиреневая и ул. Пожарского.
</t>
  </si>
  <si>
    <t>Выполнены работы по восстановлению наружного освещения по проспекту Химиков , улицы Дзержинского.
Выполнены работы по восстановлению питающей линии электроснабжения по ул. Интернациональная.</t>
  </si>
  <si>
    <t>Капитальный ремонт стационара №1, Куйбышева, 4</t>
  </si>
  <si>
    <t>Выполнен монтаж вентиляции, системы отопления, ХВС, ГВС, канализации, системы электроснабжения, кровли. Проведена частичная замена окон и дверей. Отделочные работы. Замена мед. газоснабжения.</t>
  </si>
  <si>
    <t>Капитальный ремонт поликлиники №2, Ленина 71</t>
  </si>
  <si>
    <t>Распоряжением министерства строительства Иркутской области 
от 8 сентября 2023 года № 59-357-мр отказано в предоставлении субсидии</t>
  </si>
  <si>
    <t xml:space="preserve">Проведен капитальный ремонт в 5-ти учреждениях. Выполнены следующие работы: 
 - Д/С № 1 (капитальный ремонт системы отопления, водоотведения, горячего и холодного водоснабжения);
 - МБОУ СОШ № 6 (ремонт фасада, кровли, помещений, системы инженерно-технического обеспечения);
 - МБОУ СОШ № 10 (замена оконных блоков в нежилом здании школы);
 - МБОУ СОШ № 16  (замена оконных, дверных блоков); 
- МБОУ СОШ № 13 (замена оконных блоков в нежилых зданиях школы, мастерских).
</t>
  </si>
  <si>
    <t>Реализация мероприятия перенесена на 2024 год.</t>
  </si>
  <si>
    <t>Распоряжением министерства строительства Иркутской области 
от 8 сентября 2023 года № 59-359-мр одобрено предоставление субсидии</t>
  </si>
  <si>
    <t>Заключен МК № 261/2023 от 10.04.2023 на выполнение работ по проектированию объекта: "Строительство улично-дорожной сети: ул. Снежная; ул. Изумрудная; ул. Молодежная; ул. Радужная, ул. Софийская, ул. Надежды, ул. Солнечная, ул. Рябиновая, ул. Звездная, ул. Земляничная, ул. Кедровая, ул. Лесная, ул. Ульяновская, ул. Жемчужная, ул. Екатерининская, ул. Мариинская, ул. Глиняный карьер в г. Усолье-Сибирское Иркутской области". Срок выполнения 01.11.2024 г.</t>
  </si>
  <si>
    <t>Получено положительное заключение государственной экспертизы проектной документации и результатов инженерных изысканий 
ФАУ «Главгосэкспертиза России» от 31 мая 2023 года № 38-1-1-3-029349-2023.
В Минстрой России направлено предложение о возможности реализации мероприятия путем включения в федеральный проект «Сохранение озера Байкал» национального проекта «Экология», а также об увеличении лимитов бюджетных обязательств Правительству Иркутской области. 
В Минстрой России направлена бюджетная заявка на участие в федеральном проекте «Сохранение озера Байкал» национального проекта «Экология».</t>
  </si>
  <si>
    <t>Потребность в консультативных пунктах актуальна, в связи с отсутствием финансирования оснащение не проводится.</t>
  </si>
  <si>
    <t xml:space="preserve">В рамках реализации нацпроекта "БКД" выполнен ремонт 3-х автомобильных дорог (2,4 км):                                                                                                                                      
- ремонт автомобильной дороги по ул. Суворова (I - этап переустройство инженерных сетей) (работы будут продолжаться в 2024 году II - этап) (1,7 км);
- ремонт автомобильной дороги по ул. Краснофлотская (0,2 км);
- ремонт автомобильной дороги по ул. Максима Горького (0,5 км).
Продолжился ремонт 2-х автомобильных дорог:
- капитальный ремонт автомобильной дороги по ул. Розы Люксембург (II - этап завершен) (0,7 км);
- капитальный ремонт автомобильной дороги по пр. Комсомольский (II этап завершен) (2,1 км). 
Выполнено проектирование автомобильных дорог по адресу: Иркутская область, г. Усолье-Сибирское, от дороги Р-255 «Сибирь» до пр-та Космонавтов (вдоль гаражного кооператива «Новый»), автомобильной дороги по ул. Луначарского, автомобильной дороги по ул. Братьев Михалевых.
</t>
  </si>
  <si>
    <t xml:space="preserve">Приобретено интерактивное оборудование, оргтехника, школьная мебель, школьные доски в СОШ № 6; 
В СОШ №16 приобретено: демонстрационное оборудование, музыкальное оборудование, школьная мебель, одежда и оборудование для сцены, рельсовая система с интерактивной доской, оборудование для школьной телестудии и системы внутришкольного телевещания, установка системы контроля доступа (турникет) и тревожной кнопки;
В СОШ №13 приобретено: демонстрационное оборудование, музыкальное оборудование, школьная мебель, одежда и оборудование для сцены, оргтехника;
Приобретены учебники и учебные пособия, учебно-методические материалы в МБОУ СОШ №№  6, 10, 15, 17 Лицей №1, МБОУ ООШ №8; 
В рамках реализации инициативных проектов/мероприятий перечня народных инициатив, выдвигаемых для получения финансовой поддержки из бюджета Иркутской области укреплена и модернизирована материально-техническая база следующих учреждений:
МБУ ДО "ДЮСШ №1 (приобретение баскетбольных стоек);
МБОУ Лицей №1 (приобретены: трибуна, активный  сабвуфер, активная акустическая система  - 2 шт., струбницы, светодиодные прожекторы, ноутбуки, системные блоки, цифровое пианино, мебель, видеокамера);
МБОУ СОШ №6 (приобретена мебель, оргтехника, камера, интерактивная трибуна и др.);
МБОУ Гимназия №1 (приобретены:  микшерный пульт аналоговый,акустические системы активные, сабвуферы, проектор, телевизоры, кронштейны, экран, радиосистема,  кабель микрофонный - 6 шт.,стойки для акустической системы, крепеж для проектора, кабель, интерактивный дисплей, напольная мобильная стойка.
</t>
  </si>
  <si>
    <t>Замена оконных и дверных блоков.</t>
  </si>
  <si>
    <t xml:space="preserve">В 2023 году жилыми помещениями  обеспечено 30 лиц из числа детей-сирот и детей, оставшихся без попечения родителей. </t>
  </si>
  <si>
    <t xml:space="preserve">Муниципальная программа города Усолье-Сибирское "Развитие образования"
</t>
  </si>
  <si>
    <t>Подготовка загородных лагерей к летней оздоровительной кампаниии (укрепление материально-технической базы):                                                                                                                                                                                                                                                                                                             лагерь "Юность" - приобретены гейзер, водонагреватель, тачка строительная, бензиновый триммер, устройство уличной веранды, металлическая сетка, линолеум, грязезащитное покрытие,  насосная станция, рециркуляторы, посуда, столы, лавочки, флаги, карнизы, ткань, спортивный инвентарь (мячи, сетка для настольного тенниса, конус для разметки), светильники светодиодные; 
лагерь "Смена" - приобретены мармит,  водонагреватели, беседка, мусорные контейнеры, триммер, тележка строительная, лавочки парковые, уличные информационные стенды, флаг, монитор, ПК, гейзер, щит пожарный металлический открытый, газонокосилка, мягкий инвентарь (наволочки, простыни, пододеяльники, подушки), спортивный инвентарь (буй пластиковый, ограждение детской зоны купания, спасательный конец, мячи, чехол для мата), смесители для ванн.                                                                                                                                                                                     
В 2023 году отдыхом и оздоровлением в ДОЛ было охвачено 842 ребенка.</t>
  </si>
  <si>
    <r>
      <t xml:space="preserve">Приобретение  кухонного оборудования и инвентаря; строительных материалов, строительных инструментов и принадлежностей;  медицинского оборудования; элктротоваров и др.
Проведены необходимые исследования/обследования. 
Разработка необходимой проектной документации, восстановление и переоформление документации.
Проведение ремонтных/монтажных/демонтжных работ.
Проведена перезарядка и тех. освидетельствование огнетушителей.
В 2023 году отдыхом и оздоровлением в ДОЛ было охвачено </t>
    </r>
    <r>
      <rPr>
        <sz val="12"/>
        <rFont val="Times New Roman"/>
        <family val="1"/>
        <charset val="204"/>
      </rPr>
      <t>300</t>
    </r>
    <r>
      <rPr>
        <sz val="12"/>
        <color theme="1"/>
        <rFont val="Times New Roman"/>
        <family val="1"/>
        <charset val="204"/>
      </rPr>
      <t xml:space="preserve"> детей.</t>
    </r>
  </si>
  <si>
    <t xml:space="preserve"> Строительство объекта завершено.</t>
  </si>
  <si>
    <t>Выполнены работы по устройству корта для большого тенниса, с размещением оборудования и цветного покрытия основного поля из резиновой крошки, а также установлены металлические опоры для освещения, скамейки и урны.</t>
  </si>
  <si>
    <t>Разработана ПСД.</t>
  </si>
  <si>
    <t>Финансирование на разработку ПСД не было предусмотрено.</t>
  </si>
  <si>
    <t xml:space="preserve">Создано 70 площадок накопления ТКО;
Приобретено 224 контейнера для накопления ТКО;
Выполнены работы по обслуживанию и содержанию 174-х площадок накопления ТКО. </t>
  </si>
  <si>
    <t>В 2023 году:
- демонтаж надземной части 20 зданий с извлечением и сортировкой всех металлоконструкций, перезатариванием и перемещением отходов, находящихся внутри зданий, на временный специализированных склад для их безопасного хранения;
- демонтаж подземной части 262 зданий (в том числе зданий, демонтированных при исполнении государственного контракта от 11.04.2022 № 1/2022ЕИ) в полном объеме с разработкой грунта, извлечением монолитного железобетона, обратной засыпкой, планировкой и уплотнением грунта;
- первичная и вторичная переработка строительного боя на дробильно-сортировочных комплексах с размещением переработанной фракции на шламонакопитель и устройством выравнивающего слоя по поверхности;
- зачистка (перезатаривание) отходов 96 технологических емкостей опасного производственного объекта «Площадка производства трихлорсилана и четыреххлористого кремния» с организацией их хранения для последующей утилизации;
- обращение с отходами, образованными от перезатаривания 17 опасных емкостей в рамках первоочередных мероприятий.</t>
  </si>
  <si>
    <t>В 2023 году заявка для участия в конкурсном отборе не подавалась.</t>
  </si>
  <si>
    <t>Заключено контрактов/соглашений по 2-му этапу (2023-2024 г.г.) на общую сумму 546,2 млн руб.
Фактически расселено до конца 2023 года 90 человек.</t>
  </si>
  <si>
    <t>772 195,95 тыс. руб. - средства областного бюджета (35,5%);</t>
  </si>
  <si>
    <t>783 499,60 тыс. руб. - иные источники (36,0%).</t>
  </si>
  <si>
    <t>На реализацию Стратегической задачи 1: Обеспечение достойных условий жизни израсходовано: 1 395 578,56 тыс. руб. (64,1%), в т.ч.:</t>
  </si>
  <si>
    <t>122 363,45 тыс. руб. - средства местного бюджета (8,8%);</t>
  </si>
  <si>
    <t>На реализацию Плана в 2023 году израсходовано 2 175 876,66тыс. руб., в т.ч.:</t>
  </si>
  <si>
    <t>497 819,66 тыс. руб. - средства федерального бюджета (22,9%);</t>
  </si>
  <si>
    <t>122 363,45 тыс. руб. - средства местного бюджета (5,6%);</t>
  </si>
  <si>
    <t>497 819,66 тыс. руб. - средства федерального бюджета (35,7%);</t>
  </si>
  <si>
    <t>772 195,95 тыс. руб. - средства областного бюджета (55,3%);</t>
  </si>
  <si>
    <t>3 199,50 тыс. руб. - иные источники (0,2%).</t>
  </si>
  <si>
    <t xml:space="preserve">Значительная часть расходов на реализацию Стратегической задачи 1 приходится на мероприятия, финансируемые из федерального бюджета (35,7%) и бюджета Иркутской области (55,3%). </t>
  </si>
  <si>
    <t>На реализацию Стратегической задачи 2: Создание возможностей для работы и бизнеса израсходовано 780300,10 тыс. руб. (35,9 %) за счет собственных средств хозяйствующих субъектов.</t>
  </si>
  <si>
    <t xml:space="preserve">Основная доля расходов на реализацию Плана 30,0% была направлена на развитие городской среды и благоустройство (ремонт автомобильных дорог общего пользования местного значения, благоустройство дворовых территорий многоквартирных домов, территорий общего пользования), 9,5% на жилищное хозяйство (переселение граждан из аварийного жилищного фонда), 9,7% на развитие физической культуры и спорта, </t>
  </si>
  <si>
    <t>ПСД не разработано. Законом об областном бюджете на 2023 и плановый период 2024 и 2025 годов финансирование на выполнение проектных и изыскательских работ не предусмотрено.</t>
  </si>
  <si>
    <r>
      <t xml:space="preserve">Оказаны услуги по сбору, транспртированию и утилизации (захоронению) ТКО с </t>
    </r>
    <r>
      <rPr>
        <sz val="12"/>
        <rFont val="Times New Roman"/>
        <family val="1"/>
        <charset val="204"/>
      </rPr>
      <t>14-ти н</t>
    </r>
    <r>
      <rPr>
        <sz val="12"/>
        <color theme="1"/>
        <rFont val="Times New Roman"/>
        <family val="1"/>
        <charset val="204"/>
      </rPr>
      <t xml:space="preserve">есанкционированных мест размещения отходов;
</t>
    </r>
  </si>
  <si>
    <r>
      <t>УТВЕРЖДЕН
постановлением администрации города
Усолье-Сибирское от</t>
    </r>
    <r>
      <rPr>
        <u/>
        <sz val="12"/>
        <color theme="1"/>
        <rFont val="Times New Roman"/>
        <family val="1"/>
        <charset val="204"/>
      </rPr>
      <t xml:space="preserve"> 01.04.2024 № 1165-па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</si>
</sst>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3" x14ac:knownFonts="1">
    <font>
      <sz val="11"/>
      <color theme="1"/>
      <name val="Calibri"/>
      <family val="2"/>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b/>
      <sz val="14"/>
      <color theme="1"/>
      <name val="Times New Roman"/>
      <family val="1"/>
      <charset val="204"/>
    </font>
    <font>
      <sz val="14"/>
      <name val="Times New Roman"/>
      <family val="1"/>
      <charset val="204"/>
    </font>
    <font>
      <sz val="14"/>
      <color theme="1"/>
      <name val="Times New Roman"/>
      <family val="1"/>
      <charset val="204"/>
    </font>
    <font>
      <sz val="14"/>
      <color indexed="8"/>
      <name val="Times New Roman"/>
      <family val="1"/>
      <charset val="204"/>
    </font>
    <font>
      <u/>
      <sz val="12"/>
      <color theme="1"/>
      <name val="Times New Roman"/>
      <family val="1"/>
      <charset val="204"/>
    </font>
    <font>
      <b/>
      <sz val="12"/>
      <name val="Times New Roman"/>
      <family val="1"/>
      <charset val="204"/>
    </font>
    <font>
      <b/>
      <sz val="14"/>
      <name val="Times New Roman"/>
      <family val="1"/>
      <charset val="204"/>
    </font>
    <font>
      <sz val="14"/>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30">
    <xf numFmtId="0" fontId="0" fillId="0" borderId="0" xfId="0"/>
    <xf numFmtId="0" fontId="1" fillId="0" borderId="0" xfId="0" applyFont="1"/>
    <xf numFmtId="0" fontId="2" fillId="0" borderId="0" xfId="0" applyFont="1"/>
    <xf numFmtId="0" fontId="1" fillId="5" borderId="0" xfId="0" applyFont="1" applyFill="1"/>
    <xf numFmtId="0" fontId="1" fillId="6" borderId="0" xfId="0" applyFont="1" applyFill="1"/>
    <xf numFmtId="0" fontId="5" fillId="0" borderId="0" xfId="0" applyFont="1"/>
    <xf numFmtId="0" fontId="1" fillId="7" borderId="0" xfId="0" applyFont="1" applyFill="1"/>
    <xf numFmtId="0" fontId="1" fillId="7" borderId="1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5" fillId="0" borderId="0" xfId="0" applyFont="1" applyAlignment="1">
      <alignment horizontal="right"/>
    </xf>
    <xf numFmtId="0" fontId="1" fillId="5" borderId="1"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1" fillId="5" borderId="6" xfId="0" applyFont="1" applyFill="1" applyBorder="1" applyAlignment="1">
      <alignment horizontal="center" vertical="center"/>
    </xf>
    <xf numFmtId="0" fontId="2" fillId="4" borderId="12" xfId="0" applyFont="1" applyFill="1" applyBorder="1" applyAlignment="1">
      <alignment horizontal="center" vertical="center"/>
    </xf>
    <xf numFmtId="0" fontId="1" fillId="7" borderId="1" xfId="0" applyFont="1" applyFill="1" applyBorder="1" applyAlignment="1">
      <alignment vertical="center" wrapText="1"/>
    </xf>
    <xf numFmtId="0" fontId="2" fillId="2" borderId="9" xfId="0" applyFont="1" applyFill="1" applyBorder="1" applyAlignment="1">
      <alignment horizontal="center" vertical="center"/>
    </xf>
    <xf numFmtId="0" fontId="2" fillId="2" borderId="12" xfId="0" applyFont="1" applyFill="1" applyBorder="1" applyAlignment="1">
      <alignment horizontal="right" vertical="center"/>
    </xf>
    <xf numFmtId="0" fontId="2" fillId="3" borderId="12" xfId="0" applyFont="1" applyFill="1" applyBorder="1" applyAlignment="1">
      <alignment horizontal="right" vertical="center"/>
    </xf>
    <xf numFmtId="4" fontId="2" fillId="2" borderId="12"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wrapText="1"/>
    </xf>
    <xf numFmtId="0" fontId="2" fillId="4" borderId="11" xfId="0" applyFont="1" applyFill="1" applyBorder="1" applyAlignment="1">
      <alignment vertical="center"/>
    </xf>
    <xf numFmtId="0" fontId="2" fillId="4" borderId="12" xfId="0" applyFont="1" applyFill="1" applyBorder="1" applyAlignment="1">
      <alignment vertical="center"/>
    </xf>
    <xf numFmtId="164" fontId="2" fillId="3" borderId="12" xfId="0" applyNumberFormat="1" applyFont="1" applyFill="1" applyBorder="1" applyAlignment="1">
      <alignment horizontal="center" vertical="center"/>
    </xf>
    <xf numFmtId="4" fontId="2" fillId="3" borderId="12"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4" fontId="1" fillId="5" borderId="4" xfId="0" applyNumberFormat="1" applyFont="1" applyFill="1" applyBorder="1" applyAlignment="1">
      <alignment horizontal="center" vertical="center" wrapText="1"/>
    </xf>
    <xf numFmtId="0" fontId="1" fillId="5" borderId="3" xfId="0" applyFont="1" applyFill="1" applyBorder="1" applyAlignment="1">
      <alignment horizontal="justify" vertical="top" wrapText="1"/>
    </xf>
    <xf numFmtId="0" fontId="3" fillId="5" borderId="3" xfId="0" applyFont="1" applyFill="1" applyBorder="1" applyAlignment="1">
      <alignment horizontal="justify" vertical="top" wrapText="1"/>
    </xf>
    <xf numFmtId="0" fontId="1" fillId="5" borderId="1" xfId="0" applyFont="1" applyFill="1" applyBorder="1" applyAlignment="1">
      <alignment horizontal="justify" vertical="top" wrapText="1"/>
    </xf>
    <xf numFmtId="4" fontId="5" fillId="0" borderId="0" xfId="0" applyNumberFormat="1" applyFont="1" applyAlignment="1">
      <alignment horizontal="center" vertical="center" wrapText="1"/>
    </xf>
    <xf numFmtId="4" fontId="7" fillId="0" borderId="0" xfId="0" applyNumberFormat="1" applyFont="1" applyAlignment="1">
      <alignment horizontal="center" vertical="center"/>
    </xf>
    <xf numFmtId="4" fontId="8" fillId="0" borderId="0" xfId="0" applyNumberFormat="1" applyFont="1" applyAlignment="1">
      <alignment horizontal="center" vertical="center" wrapText="1"/>
    </xf>
    <xf numFmtId="0" fontId="6" fillId="5" borderId="0" xfId="0" applyFont="1" applyFill="1" applyAlignment="1">
      <alignment vertical="center" wrapText="1"/>
    </xf>
    <xf numFmtId="0" fontId="6" fillId="0" borderId="0" xfId="0" applyFont="1" applyAlignment="1">
      <alignment vertical="center"/>
    </xf>
    <xf numFmtId="0" fontId="1" fillId="8" borderId="3" xfId="0" applyFont="1" applyFill="1" applyBorder="1" applyAlignment="1">
      <alignment horizontal="justify" vertical="top" wrapText="1"/>
    </xf>
    <xf numFmtId="0" fontId="1" fillId="5" borderId="1" xfId="0" applyFont="1" applyFill="1" applyBorder="1" applyAlignment="1">
      <alignment horizontal="justify" vertical="center" wrapText="1"/>
    </xf>
    <xf numFmtId="0" fontId="1" fillId="5" borderId="8" xfId="0" applyFont="1" applyFill="1" applyBorder="1" applyAlignment="1">
      <alignment horizontal="center" vertical="center"/>
    </xf>
    <xf numFmtId="0" fontId="1" fillId="5" borderId="4" xfId="0" applyFont="1" applyFill="1" applyBorder="1" applyAlignment="1">
      <alignment horizontal="center" vertical="center" wrapText="1"/>
    </xf>
    <xf numFmtId="0" fontId="1" fillId="5" borderId="13" xfId="0" applyFont="1" applyFill="1" applyBorder="1" applyAlignment="1">
      <alignment horizontal="left" vertical="top" wrapText="1"/>
    </xf>
    <xf numFmtId="0" fontId="3" fillId="5" borderId="13" xfId="0" applyFont="1" applyFill="1" applyBorder="1" applyAlignment="1">
      <alignment horizontal="justify" vertical="top" wrapText="1"/>
    </xf>
    <xf numFmtId="0" fontId="1" fillId="5" borderId="3" xfId="0" applyFont="1" applyFill="1" applyBorder="1" applyAlignment="1">
      <alignment horizontal="left" vertical="top" wrapText="1"/>
    </xf>
    <xf numFmtId="0" fontId="1" fillId="5" borderId="1" xfId="0" applyFont="1" applyFill="1" applyBorder="1" applyAlignment="1">
      <alignment horizontal="left" vertical="top" wrapText="1"/>
    </xf>
    <xf numFmtId="2" fontId="1" fillId="5" borderId="1" xfId="0" applyNumberFormat="1" applyFont="1" applyFill="1" applyBorder="1" applyAlignment="1">
      <alignment horizontal="center" vertical="center" wrapText="1"/>
    </xf>
    <xf numFmtId="0" fontId="1" fillId="5" borderId="24"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2" xfId="0" applyFont="1" applyFill="1" applyBorder="1" applyAlignment="1">
      <alignment horizontal="left" vertical="top" wrapText="1"/>
    </xf>
    <xf numFmtId="0" fontId="1" fillId="5" borderId="2" xfId="0" applyFont="1" applyFill="1" applyBorder="1" applyAlignment="1">
      <alignment horizontal="justify" vertical="top" wrapText="1"/>
    </xf>
    <xf numFmtId="4" fontId="4" fillId="5" borderId="4" xfId="0" applyNumberFormat="1" applyFont="1" applyFill="1" applyBorder="1" applyAlignment="1">
      <alignment horizontal="center" vertical="center" wrapText="1"/>
    </xf>
    <xf numFmtId="4" fontId="1" fillId="5" borderId="2" xfId="0" applyNumberFormat="1" applyFont="1" applyFill="1" applyBorder="1" applyAlignment="1">
      <alignment horizontal="center" vertical="center" wrapText="1"/>
    </xf>
    <xf numFmtId="4" fontId="4" fillId="5" borderId="2" xfId="0" applyNumberFormat="1" applyFont="1" applyFill="1" applyBorder="1" applyAlignment="1">
      <alignment horizontal="center" vertical="center" wrapText="1"/>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9" xfId="0" applyFont="1" applyFill="1" applyBorder="1" applyAlignment="1">
      <alignment vertical="center"/>
    </xf>
    <xf numFmtId="0" fontId="2" fillId="5" borderId="9" xfId="0" applyFont="1" applyFill="1" applyBorder="1" applyAlignment="1">
      <alignment horizontal="center" vertical="center"/>
    </xf>
    <xf numFmtId="4" fontId="2" fillId="5" borderId="12" xfId="0" applyNumberFormat="1" applyFont="1" applyFill="1" applyBorder="1" applyAlignment="1">
      <alignment horizontal="center" vertical="center"/>
    </xf>
    <xf numFmtId="0" fontId="1" fillId="5" borderId="13" xfId="0" applyFont="1" applyFill="1" applyBorder="1" applyAlignment="1">
      <alignment horizontal="justify" vertical="top" wrapText="1"/>
    </xf>
    <xf numFmtId="0" fontId="1" fillId="5" borderId="5"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3" xfId="0" applyFont="1" applyFill="1" applyBorder="1" applyAlignment="1">
      <alignment horizontal="justify" vertical="center" wrapText="1"/>
    </xf>
    <xf numFmtId="49" fontId="1" fillId="5" borderId="8" xfId="0" applyNumberFormat="1" applyFont="1" applyFill="1" applyBorder="1" applyAlignment="1">
      <alignment horizontal="center" vertical="center"/>
    </xf>
    <xf numFmtId="0" fontId="1" fillId="5" borderId="13" xfId="0" applyFont="1" applyFill="1" applyBorder="1" applyAlignment="1">
      <alignment horizontal="justify" vertical="center" wrapText="1"/>
    </xf>
    <xf numFmtId="49" fontId="1" fillId="5" borderId="6" xfId="0" applyNumberFormat="1" applyFont="1" applyFill="1" applyBorder="1" applyAlignment="1">
      <alignment horizontal="center" vertical="center"/>
    </xf>
    <xf numFmtId="0" fontId="3" fillId="5" borderId="1" xfId="0" applyFont="1" applyFill="1" applyBorder="1" applyAlignment="1">
      <alignment horizontal="justify" vertical="top" wrapText="1"/>
    </xf>
    <xf numFmtId="4" fontId="4" fillId="5" borderId="3" xfId="0" applyNumberFormat="1" applyFont="1" applyFill="1" applyBorder="1" applyAlignment="1">
      <alignment horizontal="center" vertical="center" wrapText="1"/>
    </xf>
    <xf numFmtId="4" fontId="1" fillId="5" borderId="3"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xf>
    <xf numFmtId="0" fontId="2" fillId="5" borderId="1" xfId="0" applyFont="1" applyFill="1" applyBorder="1" applyAlignment="1">
      <alignment vertical="center"/>
    </xf>
    <xf numFmtId="4" fontId="2" fillId="5" borderId="1" xfId="0" applyNumberFormat="1" applyFont="1" applyFill="1" applyBorder="1" applyAlignment="1">
      <alignment horizontal="center" vertical="center"/>
    </xf>
    <xf numFmtId="0" fontId="2" fillId="5" borderId="12" xfId="0" applyFont="1" applyFill="1" applyBorder="1" applyAlignment="1">
      <alignment horizontal="center" vertical="center"/>
    </xf>
    <xf numFmtId="4" fontId="3" fillId="5" borderId="3" xfId="0" applyNumberFormat="1" applyFont="1" applyFill="1" applyBorder="1" applyAlignment="1">
      <alignment horizontal="center" vertical="center" wrapText="1"/>
    </xf>
    <xf numFmtId="4" fontId="2" fillId="5" borderId="23"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2" fillId="5" borderId="11" xfId="0" applyFont="1" applyFill="1" applyBorder="1" applyAlignment="1">
      <alignment vertical="top" wrapText="1"/>
    </xf>
    <xf numFmtId="0" fontId="2" fillId="5" borderId="12" xfId="0" applyFont="1" applyFill="1" applyBorder="1" applyAlignment="1">
      <alignment vertical="top" wrapText="1"/>
    </xf>
    <xf numFmtId="4" fontId="2" fillId="5" borderId="12" xfId="0" applyNumberFormat="1"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3" xfId="0"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0" fontId="1" fillId="5"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4" fontId="10" fillId="5" borderId="4"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64" fontId="6" fillId="5" borderId="0" xfId="0" applyNumberFormat="1" applyFont="1" applyFill="1" applyAlignment="1">
      <alignment horizontal="left" vertical="center" wrapText="1"/>
    </xf>
    <xf numFmtId="0" fontId="6" fillId="5" borderId="0" xfId="0" applyFont="1" applyFill="1" applyAlignment="1">
      <alignment horizontal="left" vertical="center" wrapText="1"/>
    </xf>
    <xf numFmtId="4" fontId="11" fillId="0" borderId="0" xfId="0" applyNumberFormat="1" applyFont="1" applyAlignment="1">
      <alignment horizontal="center" vertical="center" wrapText="1"/>
    </xf>
    <xf numFmtId="4" fontId="6" fillId="0" borderId="0" xfId="0" applyNumberFormat="1" applyFont="1" applyAlignment="1">
      <alignment horizontal="center" vertical="center"/>
    </xf>
    <xf numFmtId="4" fontId="6" fillId="0" borderId="0" xfId="0" applyNumberFormat="1" applyFont="1" applyAlignment="1">
      <alignment horizontal="center" vertical="center" wrapText="1"/>
    </xf>
    <xf numFmtId="0" fontId="12" fillId="0" borderId="0" xfId="0" applyFont="1"/>
    <xf numFmtId="4" fontId="2" fillId="0" borderId="0" xfId="0" applyNumberFormat="1" applyFont="1"/>
    <xf numFmtId="0" fontId="6" fillId="0" borderId="0" xfId="0" applyFont="1" applyAlignment="1">
      <alignment horizontal="left" vertical="center" wrapText="1"/>
    </xf>
    <xf numFmtId="0" fontId="6" fillId="0" borderId="0" xfId="0" applyFont="1" applyAlignment="1">
      <alignment horizontal="left"/>
    </xf>
    <xf numFmtId="164" fontId="6" fillId="5" borderId="0" xfId="0" applyNumberFormat="1" applyFont="1" applyFill="1" applyAlignment="1">
      <alignment horizontal="left" vertical="center" wrapText="1"/>
    </xf>
    <xf numFmtId="0" fontId="6" fillId="5" borderId="0" xfId="0" applyFont="1" applyFill="1" applyAlignment="1">
      <alignment horizontal="left" vertical="center" wrapText="1"/>
    </xf>
    <xf numFmtId="0" fontId="6" fillId="0" borderId="0" xfId="0" applyFont="1" applyAlignment="1">
      <alignment horizontal="left" vertical="center"/>
    </xf>
    <xf numFmtId="0" fontId="2" fillId="5" borderId="25"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1" xfId="0" applyFont="1" applyFill="1" applyBorder="1" applyAlignment="1">
      <alignment horizontal="center" vertical="top" wrapText="1"/>
    </xf>
    <xf numFmtId="0" fontId="2" fillId="5" borderId="22" xfId="0" applyFont="1" applyFill="1" applyBorder="1" applyAlignment="1">
      <alignment horizontal="center" vertical="top"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1" fillId="0" borderId="0" xfId="0" applyFont="1" applyAlignment="1">
      <alignment horizontal="right" vertical="top" wrapText="1"/>
    </xf>
    <xf numFmtId="0" fontId="1" fillId="0" borderId="0" xfId="0" applyFont="1" applyAlignment="1">
      <alignment horizontal="right" vertical="top"/>
    </xf>
    <xf numFmtId="0" fontId="2" fillId="0" borderId="0" xfId="0" applyFont="1" applyAlignment="1">
      <alignment horizontal="center" vertical="center"/>
    </xf>
    <xf numFmtId="0" fontId="1" fillId="7" borderId="1" xfId="0" applyFont="1" applyFill="1" applyBorder="1" applyAlignment="1">
      <alignment horizontal="center" vertical="center" wrapText="1"/>
    </xf>
    <xf numFmtId="0" fontId="1" fillId="0" borderId="0" xfId="0" applyFont="1" applyAlignment="1">
      <alignment horizontal="right" wrapText="1"/>
    </xf>
    <xf numFmtId="0" fontId="1" fillId="0" borderId="0" xfId="0" applyFont="1" applyAlignment="1">
      <alignment horizontal="right"/>
    </xf>
    <xf numFmtId="0" fontId="1" fillId="7" borderId="17"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0"/>
  <sheetViews>
    <sheetView tabSelected="1" view="pageBreakPreview" topLeftCell="A3" zoomScale="70" zoomScaleNormal="100" zoomScaleSheetLayoutView="70" workbookViewId="0">
      <selection activeCell="H19" sqref="H19"/>
    </sheetView>
  </sheetViews>
  <sheetFormatPr defaultRowHeight="15.75" outlineLevelRow="1" outlineLevelCol="1" x14ac:dyDescent="0.25"/>
  <cols>
    <col min="1" max="1" width="4.5703125" style="1" customWidth="1"/>
    <col min="2" max="2" width="33.7109375" style="1" customWidth="1"/>
    <col min="3" max="4" width="40" style="1" customWidth="1"/>
    <col min="5" max="5" width="84.42578125" style="1" customWidth="1"/>
    <col min="6" max="9" width="16.140625" style="1" customWidth="1" outlineLevel="1"/>
    <col min="10" max="10" width="19.140625" style="1" customWidth="1" outlineLevel="1"/>
    <col min="11" max="12" width="12.42578125" style="1" bestFit="1" customWidth="1"/>
    <col min="13" max="16384" width="9.140625" style="1"/>
  </cols>
  <sheetData>
    <row r="1" spans="1:10" ht="93" hidden="1" customHeight="1" x14ac:dyDescent="0.25">
      <c r="E1" s="114" t="s">
        <v>63</v>
      </c>
      <c r="F1" s="115"/>
      <c r="G1" s="115"/>
      <c r="H1" s="115"/>
      <c r="I1" s="115"/>
      <c r="J1" s="115"/>
    </row>
    <row r="2" spans="1:10" ht="28.5" hidden="1" customHeight="1" x14ac:dyDescent="0.25"/>
    <row r="3" spans="1:10" ht="68.25" customHeight="1" x14ac:dyDescent="0.25">
      <c r="E3" s="118" t="s">
        <v>254</v>
      </c>
      <c r="F3" s="119"/>
      <c r="G3" s="119"/>
      <c r="H3" s="119"/>
      <c r="I3" s="119"/>
      <c r="J3" s="119"/>
    </row>
    <row r="4" spans="1:10" x14ac:dyDescent="0.25">
      <c r="A4" s="116" t="s">
        <v>89</v>
      </c>
      <c r="B4" s="116"/>
      <c r="C4" s="116"/>
      <c r="D4" s="116"/>
      <c r="E4" s="116"/>
      <c r="F4" s="116"/>
      <c r="G4" s="116"/>
      <c r="H4" s="116"/>
      <c r="I4" s="116"/>
      <c r="J4" s="116"/>
    </row>
    <row r="5" spans="1:10" x14ac:dyDescent="0.25">
      <c r="A5" s="116" t="s">
        <v>90</v>
      </c>
      <c r="B5" s="116"/>
      <c r="C5" s="116"/>
      <c r="D5" s="116"/>
      <c r="E5" s="116"/>
      <c r="F5" s="116"/>
      <c r="G5" s="116"/>
      <c r="H5" s="116"/>
      <c r="I5" s="116"/>
      <c r="J5" s="116"/>
    </row>
    <row r="6" spans="1:10" x14ac:dyDescent="0.25">
      <c r="A6" s="116" t="s">
        <v>109</v>
      </c>
      <c r="B6" s="116"/>
      <c r="C6" s="116"/>
      <c r="D6" s="116"/>
      <c r="E6" s="116"/>
      <c r="F6" s="116"/>
      <c r="G6" s="116"/>
      <c r="H6" s="116"/>
      <c r="I6" s="116"/>
      <c r="J6" s="116"/>
    </row>
    <row r="7" spans="1:10" x14ac:dyDescent="0.25">
      <c r="A7" s="122" t="s">
        <v>0</v>
      </c>
      <c r="B7" s="127" t="s">
        <v>1</v>
      </c>
      <c r="C7" s="127" t="s">
        <v>2</v>
      </c>
      <c r="D7" s="127" t="s">
        <v>108</v>
      </c>
      <c r="E7" s="127" t="s">
        <v>165</v>
      </c>
      <c r="F7" s="120" t="s">
        <v>114</v>
      </c>
      <c r="G7" s="121"/>
      <c r="H7" s="121"/>
      <c r="I7" s="121"/>
      <c r="J7" s="122"/>
    </row>
    <row r="8" spans="1:10" s="6" customFormat="1" ht="16.5" customHeight="1" x14ac:dyDescent="0.25">
      <c r="A8" s="126"/>
      <c r="B8" s="128"/>
      <c r="C8" s="128"/>
      <c r="D8" s="128"/>
      <c r="E8" s="128"/>
      <c r="F8" s="123"/>
      <c r="G8" s="124"/>
      <c r="H8" s="124"/>
      <c r="I8" s="124"/>
      <c r="J8" s="125"/>
    </row>
    <row r="9" spans="1:10" s="6" customFormat="1" ht="14.25" customHeight="1" x14ac:dyDescent="0.25">
      <c r="A9" s="126"/>
      <c r="B9" s="128"/>
      <c r="C9" s="128"/>
      <c r="D9" s="128"/>
      <c r="E9" s="128"/>
      <c r="F9" s="117" t="s">
        <v>3</v>
      </c>
      <c r="G9" s="117" t="s">
        <v>4</v>
      </c>
      <c r="H9" s="117" t="s">
        <v>5</v>
      </c>
      <c r="I9" s="117" t="s">
        <v>6</v>
      </c>
      <c r="J9" s="117" t="s">
        <v>91</v>
      </c>
    </row>
    <row r="10" spans="1:10" s="6" customFormat="1" ht="42" customHeight="1" x14ac:dyDescent="0.25">
      <c r="A10" s="126"/>
      <c r="B10" s="128"/>
      <c r="C10" s="128"/>
      <c r="D10" s="128"/>
      <c r="E10" s="128"/>
      <c r="F10" s="117"/>
      <c r="G10" s="117"/>
      <c r="H10" s="117"/>
      <c r="I10" s="117"/>
      <c r="J10" s="117"/>
    </row>
    <row r="11" spans="1:10" s="6" customFormat="1" ht="42" customHeight="1" x14ac:dyDescent="0.25">
      <c r="A11" s="125"/>
      <c r="B11" s="129"/>
      <c r="C11" s="129"/>
      <c r="D11" s="129"/>
      <c r="E11" s="129"/>
      <c r="F11" s="117"/>
      <c r="G11" s="117"/>
      <c r="H11" s="117"/>
      <c r="I11" s="117"/>
      <c r="J11" s="117"/>
    </row>
    <row r="12" spans="1:10" s="6" customFormat="1" ht="22.5" customHeight="1" thickBot="1" x14ac:dyDescent="0.3">
      <c r="A12" s="7">
        <v>1</v>
      </c>
      <c r="B12" s="8">
        <v>2</v>
      </c>
      <c r="C12" s="8">
        <v>3</v>
      </c>
      <c r="D12" s="17"/>
      <c r="E12" s="8">
        <v>6</v>
      </c>
      <c r="F12" s="8">
        <v>7</v>
      </c>
      <c r="G12" s="8">
        <v>8</v>
      </c>
      <c r="H12" s="8">
        <v>9</v>
      </c>
      <c r="I12" s="8">
        <v>10</v>
      </c>
      <c r="J12" s="8">
        <v>11</v>
      </c>
    </row>
    <row r="13" spans="1:10" s="2" customFormat="1" ht="24" customHeight="1" thickBot="1" x14ac:dyDescent="0.3">
      <c r="A13" s="109" t="s">
        <v>7</v>
      </c>
      <c r="B13" s="110"/>
      <c r="C13" s="110"/>
      <c r="D13" s="111"/>
      <c r="E13" s="110"/>
      <c r="F13" s="110"/>
      <c r="G13" s="110"/>
      <c r="H13" s="110"/>
      <c r="I13" s="110"/>
      <c r="J13" s="110"/>
    </row>
    <row r="14" spans="1:10" s="2" customFormat="1" ht="24" customHeight="1" thickBot="1" x14ac:dyDescent="0.3">
      <c r="A14" s="11"/>
      <c r="B14" s="12"/>
      <c r="C14" s="12"/>
      <c r="D14" s="18"/>
      <c r="E14" s="19" t="s">
        <v>93</v>
      </c>
      <c r="F14" s="21">
        <f>G14+H14+I14+J14</f>
        <v>2175878.659</v>
      </c>
      <c r="G14" s="21">
        <f>G16+G86</f>
        <v>497819.65899999999</v>
      </c>
      <c r="H14" s="21">
        <f>H16+H86</f>
        <v>772195.95</v>
      </c>
      <c r="I14" s="21">
        <f>I16+I86</f>
        <v>122363.44999999998</v>
      </c>
      <c r="J14" s="21">
        <f>J16+J86</f>
        <v>783499.6</v>
      </c>
    </row>
    <row r="15" spans="1:10" s="2" customFormat="1" ht="23.25" customHeight="1" thickBot="1" x14ac:dyDescent="0.3">
      <c r="A15" s="112" t="s">
        <v>110</v>
      </c>
      <c r="B15" s="113"/>
      <c r="C15" s="113"/>
      <c r="D15" s="113"/>
      <c r="E15" s="113"/>
      <c r="F15" s="113"/>
      <c r="G15" s="113"/>
      <c r="H15" s="113"/>
      <c r="I15" s="113"/>
      <c r="J15" s="113"/>
    </row>
    <row r="16" spans="1:10" s="2" customFormat="1" ht="23.25" customHeight="1" thickBot="1" x14ac:dyDescent="0.3">
      <c r="A16" s="13"/>
      <c r="B16" s="14"/>
      <c r="C16" s="14"/>
      <c r="D16" s="14"/>
      <c r="E16" s="20" t="s">
        <v>111</v>
      </c>
      <c r="F16" s="26">
        <f>G16+H16+I16+J16</f>
        <v>1395578.5589999999</v>
      </c>
      <c r="G16" s="25">
        <f>G17+G32+G39+G46+G58+G63+G70+G79</f>
        <v>497819.65899999999</v>
      </c>
      <c r="H16" s="25">
        <f>H17+H32+H39+H46+H58+H63+H70+H79</f>
        <v>772195.95</v>
      </c>
      <c r="I16" s="25">
        <f>I17+I32+I39+I46+I58+I63+I70+I79</f>
        <v>122363.44999999998</v>
      </c>
      <c r="J16" s="25">
        <f>J17+J32+J39+J46+J58+J63+J70+J79</f>
        <v>3199.5</v>
      </c>
    </row>
    <row r="17" spans="1:10" s="2" customFormat="1" ht="21.75" customHeight="1" thickBot="1" x14ac:dyDescent="0.3">
      <c r="A17" s="23"/>
      <c r="B17" s="24"/>
      <c r="C17" s="24"/>
      <c r="D17" s="24"/>
      <c r="E17" s="16" t="s">
        <v>8</v>
      </c>
      <c r="F17" s="27">
        <f>G17+H17+I17+J17</f>
        <v>104564.80900000001</v>
      </c>
      <c r="G17" s="27">
        <f>G18+G19+G20+G21+G22+G24+G26+G27+G28+G29+G25+G30+G31</f>
        <v>41092.049000000006</v>
      </c>
      <c r="H17" s="27">
        <f t="shared" ref="H17:J17" si="0">H18+H19+H20+H21+H22+H24+H26+H27+H28+H29+H25+H30+H31</f>
        <v>46144.93</v>
      </c>
      <c r="I17" s="27">
        <f t="shared" si="0"/>
        <v>15228.330000000002</v>
      </c>
      <c r="J17" s="27">
        <f t="shared" si="0"/>
        <v>2099.5</v>
      </c>
    </row>
    <row r="18" spans="1:10" ht="145.5" customHeight="1" x14ac:dyDescent="0.25">
      <c r="A18" s="43">
        <v>1</v>
      </c>
      <c r="B18" s="44" t="s">
        <v>9</v>
      </c>
      <c r="C18" s="44" t="s">
        <v>66</v>
      </c>
      <c r="D18" s="45" t="s">
        <v>113</v>
      </c>
      <c r="E18" s="46" t="s">
        <v>218</v>
      </c>
      <c r="F18" s="22">
        <f t="shared" ref="F18:F25" si="1">G18+H18+I18+J18</f>
        <v>34216.289999999994</v>
      </c>
      <c r="G18" s="22">
        <f>8201.3+5202.43+3200.79</f>
        <v>16604.52</v>
      </c>
      <c r="H18" s="22">
        <f>5426.63+2886.42+2733.8+1734.14+1069.21</f>
        <v>13850.199999999997</v>
      </c>
      <c r="I18" s="22">
        <f>670.69+356.79+1351.52+857.35+525.22</f>
        <v>3761.5699999999997</v>
      </c>
      <c r="J18" s="22">
        <v>0</v>
      </c>
    </row>
    <row r="19" spans="1:10" ht="409.5" customHeight="1" x14ac:dyDescent="0.25">
      <c r="A19" s="15">
        <v>2</v>
      </c>
      <c r="B19" s="10" t="s">
        <v>210</v>
      </c>
      <c r="C19" s="10" t="s">
        <v>118</v>
      </c>
      <c r="D19" s="47" t="s">
        <v>136</v>
      </c>
      <c r="E19" s="34" t="s">
        <v>225</v>
      </c>
      <c r="F19" s="28">
        <f t="shared" si="1"/>
        <v>42773.32</v>
      </c>
      <c r="G19" s="28">
        <f>6689.02+7151.01+8960.72</f>
        <v>22800.75</v>
      </c>
      <c r="H19" s="28">
        <f>2349.4+444.25+1780+1374.57+1745.48+2229.66+2411.36+2984.64</f>
        <v>15319.359999999999</v>
      </c>
      <c r="I19" s="28">
        <f>290.38+54.91+20+15.39+15.74+1102.43+1120.84+1479.02</f>
        <v>4098.7099999999991</v>
      </c>
      <c r="J19" s="28">
        <f>200+154.5+200</f>
        <v>554.5</v>
      </c>
    </row>
    <row r="20" spans="1:10" ht="99" hidden="1" customHeight="1" x14ac:dyDescent="0.25">
      <c r="A20" s="15"/>
      <c r="B20" s="10"/>
      <c r="C20" s="10"/>
      <c r="D20" s="47"/>
      <c r="E20" s="34"/>
      <c r="F20" s="28">
        <f t="shared" si="1"/>
        <v>0</v>
      </c>
      <c r="G20" s="28"/>
      <c r="H20" s="28"/>
      <c r="I20" s="28"/>
      <c r="J20" s="28"/>
    </row>
    <row r="21" spans="1:10" ht="98.25" customHeight="1" x14ac:dyDescent="0.25">
      <c r="A21" s="15">
        <v>3</v>
      </c>
      <c r="B21" s="10" t="s">
        <v>10</v>
      </c>
      <c r="C21" s="10" t="s">
        <v>66</v>
      </c>
      <c r="D21" s="47"/>
      <c r="E21" s="34" t="s">
        <v>206</v>
      </c>
      <c r="F21" s="29">
        <f t="shared" si="1"/>
        <v>2526.7489999999998</v>
      </c>
      <c r="G21" s="30">
        <f>1022.59+382.089+282.1</f>
        <v>1686.779</v>
      </c>
      <c r="H21" s="30">
        <f>340.69+127.36+94.03</f>
        <v>562.08000000000004</v>
      </c>
      <c r="I21" s="30">
        <f>168.43+62.97+46.49</f>
        <v>277.89</v>
      </c>
      <c r="J21" s="30">
        <v>0</v>
      </c>
    </row>
    <row r="22" spans="1:10" ht="130.5" customHeight="1" x14ac:dyDescent="0.25">
      <c r="A22" s="15">
        <v>4</v>
      </c>
      <c r="B22" s="10" t="s">
        <v>11</v>
      </c>
      <c r="C22" s="10" t="s">
        <v>66</v>
      </c>
      <c r="D22" s="47" t="s">
        <v>137</v>
      </c>
      <c r="E22" s="35" t="s">
        <v>217</v>
      </c>
      <c r="F22" s="28">
        <f t="shared" si="1"/>
        <v>0</v>
      </c>
      <c r="G22" s="31">
        <v>0</v>
      </c>
      <c r="H22" s="31">
        <v>0</v>
      </c>
      <c r="I22" s="31">
        <v>0</v>
      </c>
      <c r="J22" s="31">
        <v>0</v>
      </c>
    </row>
    <row r="23" spans="1:10" ht="105" hidden="1" customHeight="1" x14ac:dyDescent="0.25">
      <c r="A23" s="15"/>
      <c r="B23" s="10"/>
      <c r="C23" s="10"/>
      <c r="D23" s="47" t="s">
        <v>137</v>
      </c>
      <c r="E23" s="35"/>
      <c r="F23" s="28"/>
      <c r="G23" s="31"/>
      <c r="H23" s="31"/>
      <c r="I23" s="31"/>
      <c r="J23" s="31"/>
    </row>
    <row r="24" spans="1:10" ht="116.25" customHeight="1" x14ac:dyDescent="0.25">
      <c r="A24" s="15">
        <v>5</v>
      </c>
      <c r="B24" s="10" t="s">
        <v>94</v>
      </c>
      <c r="C24" s="10" t="s">
        <v>66</v>
      </c>
      <c r="D24" s="47" t="s">
        <v>137</v>
      </c>
      <c r="E24" s="35" t="s">
        <v>220</v>
      </c>
      <c r="F24" s="28">
        <f t="shared" si="1"/>
        <v>0</v>
      </c>
      <c r="G24" s="31">
        <v>0</v>
      </c>
      <c r="H24" s="31">
        <v>0</v>
      </c>
      <c r="I24" s="31">
        <v>0</v>
      </c>
      <c r="J24" s="31">
        <v>0</v>
      </c>
    </row>
    <row r="25" spans="1:10" ht="315.75" customHeight="1" x14ac:dyDescent="0.25">
      <c r="A25" s="15">
        <v>6</v>
      </c>
      <c r="B25" s="10" t="s">
        <v>208</v>
      </c>
      <c r="C25" s="10" t="s">
        <v>207</v>
      </c>
      <c r="D25" s="47" t="s">
        <v>115</v>
      </c>
      <c r="E25" s="35" t="s">
        <v>209</v>
      </c>
      <c r="F25" s="28">
        <f t="shared" si="1"/>
        <v>13957.18</v>
      </c>
      <c r="G25" s="31">
        <v>0</v>
      </c>
      <c r="H25" s="31">
        <f>1780+1780+1978.03+1780+1978.03+1780+1345.85</f>
        <v>12421.91</v>
      </c>
      <c r="I25" s="31">
        <f>20+20+21.98+20+21.98+20+166.31</f>
        <v>290.27</v>
      </c>
      <c r="J25" s="31">
        <f>200+200+222.5+200+222.5+200</f>
        <v>1245</v>
      </c>
    </row>
    <row r="26" spans="1:10" ht="114.75" hidden="1" customHeight="1" x14ac:dyDescent="0.25">
      <c r="A26" s="15"/>
      <c r="B26" s="10"/>
      <c r="C26" s="10"/>
      <c r="D26" s="48"/>
      <c r="E26" s="35"/>
      <c r="F26" s="28"/>
      <c r="G26" s="31"/>
      <c r="H26" s="31"/>
      <c r="I26" s="31"/>
      <c r="J26" s="31"/>
    </row>
    <row r="27" spans="1:10" ht="96" customHeight="1" x14ac:dyDescent="0.25">
      <c r="A27" s="15">
        <v>7</v>
      </c>
      <c r="B27" s="10" t="s">
        <v>12</v>
      </c>
      <c r="C27" s="10" t="s">
        <v>68</v>
      </c>
      <c r="D27" s="47" t="s">
        <v>138</v>
      </c>
      <c r="E27" s="33" t="s">
        <v>172</v>
      </c>
      <c r="F27" s="28">
        <f t="shared" ref="F27:F28" si="2">G27+H27+I27+J27</f>
        <v>85.9</v>
      </c>
      <c r="G27" s="31">
        <v>0</v>
      </c>
      <c r="H27" s="31">
        <v>0</v>
      </c>
      <c r="I27" s="31">
        <v>85.9</v>
      </c>
      <c r="J27" s="31">
        <v>0</v>
      </c>
    </row>
    <row r="28" spans="1:10" ht="102" customHeight="1" x14ac:dyDescent="0.25">
      <c r="A28" s="15">
        <v>8</v>
      </c>
      <c r="B28" s="10" t="s">
        <v>13</v>
      </c>
      <c r="C28" s="10" t="s">
        <v>66</v>
      </c>
      <c r="D28" s="47" t="s">
        <v>139</v>
      </c>
      <c r="E28" s="33" t="s">
        <v>223</v>
      </c>
      <c r="F28" s="28">
        <f t="shared" si="2"/>
        <v>0</v>
      </c>
      <c r="G28" s="49">
        <v>0</v>
      </c>
      <c r="H28" s="49">
        <v>0</v>
      </c>
      <c r="I28" s="49">
        <v>0</v>
      </c>
      <c r="J28" s="49">
        <v>0</v>
      </c>
    </row>
    <row r="29" spans="1:10" ht="238.5" customHeight="1" x14ac:dyDescent="0.25">
      <c r="A29" s="15">
        <v>9</v>
      </c>
      <c r="B29" s="10" t="s">
        <v>14</v>
      </c>
      <c r="C29" s="10" t="s">
        <v>67</v>
      </c>
      <c r="D29" s="47" t="s">
        <v>92</v>
      </c>
      <c r="E29" s="33" t="s">
        <v>229</v>
      </c>
      <c r="F29" s="31">
        <f t="shared" ref="F29:F45" si="3">G29+H29+I29+J29</f>
        <v>2574.58</v>
      </c>
      <c r="G29" s="30">
        <v>0</v>
      </c>
      <c r="H29" s="31">
        <f>1145.69+1145.69</f>
        <v>2291.38</v>
      </c>
      <c r="I29" s="31">
        <f>141.6+141.6</f>
        <v>283.2</v>
      </c>
      <c r="J29" s="31">
        <v>0</v>
      </c>
    </row>
    <row r="30" spans="1:10" ht="152.25" customHeight="1" x14ac:dyDescent="0.25">
      <c r="A30" s="50">
        <v>10</v>
      </c>
      <c r="B30" s="10" t="s">
        <v>116</v>
      </c>
      <c r="C30" s="10" t="s">
        <v>228</v>
      </c>
      <c r="D30" s="48" t="s">
        <v>164</v>
      </c>
      <c r="E30" s="35" t="s">
        <v>230</v>
      </c>
      <c r="F30" s="31">
        <f>G30+H30+I30+J30</f>
        <v>6430.79</v>
      </c>
      <c r="G30" s="30">
        <v>0</v>
      </c>
      <c r="H30" s="31">
        <v>0</v>
      </c>
      <c r="I30" s="31">
        <v>6430.79</v>
      </c>
      <c r="J30" s="31">
        <v>0</v>
      </c>
    </row>
    <row r="31" spans="1:10" ht="165.75" customHeight="1" thickBot="1" x14ac:dyDescent="0.3">
      <c r="A31" s="50">
        <v>11</v>
      </c>
      <c r="B31" s="51" t="s">
        <v>117</v>
      </c>
      <c r="C31" s="10" t="s">
        <v>118</v>
      </c>
      <c r="D31" s="52" t="s">
        <v>140</v>
      </c>
      <c r="E31" s="53" t="s">
        <v>168</v>
      </c>
      <c r="F31" s="54">
        <f>G31+H31+I31+J31</f>
        <v>2000</v>
      </c>
      <c r="G31" s="55">
        <v>0</v>
      </c>
      <c r="H31" s="56">
        <v>1700</v>
      </c>
      <c r="I31" s="56">
        <v>0</v>
      </c>
      <c r="J31" s="56">
        <v>300</v>
      </c>
    </row>
    <row r="32" spans="1:10" s="2" customFormat="1" ht="17.25" customHeight="1" thickBot="1" x14ac:dyDescent="0.3">
      <c r="A32" s="57"/>
      <c r="B32" s="58"/>
      <c r="C32" s="58"/>
      <c r="D32" s="59"/>
      <c r="E32" s="60" t="s">
        <v>15</v>
      </c>
      <c r="F32" s="61">
        <f t="shared" si="3"/>
        <v>16379.33</v>
      </c>
      <c r="G32" s="61">
        <f>G33+G34+G35+G36+G37+G38</f>
        <v>0</v>
      </c>
      <c r="H32" s="61">
        <f t="shared" ref="H32:J32" si="4">H33+H34+H35+H36+H37+H38</f>
        <v>14577.6</v>
      </c>
      <c r="I32" s="61">
        <f t="shared" si="4"/>
        <v>1401.73</v>
      </c>
      <c r="J32" s="61">
        <f t="shared" si="4"/>
        <v>400</v>
      </c>
    </row>
    <row r="33" spans="1:10" ht="328.5" hidden="1" customHeight="1" x14ac:dyDescent="0.25">
      <c r="A33" s="15"/>
      <c r="B33" s="10"/>
      <c r="C33" s="10"/>
      <c r="D33" s="62"/>
      <c r="E33" s="62"/>
      <c r="F33" s="30"/>
      <c r="G33" s="30"/>
      <c r="H33" s="30"/>
      <c r="I33" s="30"/>
      <c r="J33" s="30"/>
    </row>
    <row r="34" spans="1:10" ht="117.75" customHeight="1" x14ac:dyDescent="0.25">
      <c r="A34" s="63">
        <v>1</v>
      </c>
      <c r="B34" s="64" t="s">
        <v>16</v>
      </c>
      <c r="C34" s="64" t="s">
        <v>69</v>
      </c>
      <c r="D34" s="65" t="s">
        <v>141</v>
      </c>
      <c r="E34" s="65" t="s">
        <v>219</v>
      </c>
      <c r="F34" s="30">
        <f t="shared" si="3"/>
        <v>0</v>
      </c>
      <c r="G34" s="30">
        <v>0</v>
      </c>
      <c r="H34" s="30">
        <v>0</v>
      </c>
      <c r="I34" s="30">
        <v>0</v>
      </c>
      <c r="J34" s="30">
        <v>0</v>
      </c>
    </row>
    <row r="35" spans="1:10" ht="126" customHeight="1" x14ac:dyDescent="0.25">
      <c r="A35" s="15">
        <v>2</v>
      </c>
      <c r="B35" s="10" t="s">
        <v>17</v>
      </c>
      <c r="C35" s="10" t="s">
        <v>69</v>
      </c>
      <c r="D35" s="65" t="s">
        <v>142</v>
      </c>
      <c r="E35" s="65" t="s">
        <v>219</v>
      </c>
      <c r="F35" s="30">
        <f t="shared" si="3"/>
        <v>0</v>
      </c>
      <c r="G35" s="30">
        <v>0</v>
      </c>
      <c r="H35" s="30">
        <v>0</v>
      </c>
      <c r="I35" s="30">
        <v>0</v>
      </c>
      <c r="J35" s="30">
        <v>0</v>
      </c>
    </row>
    <row r="36" spans="1:10" ht="111.75" customHeight="1" x14ac:dyDescent="0.25">
      <c r="A36" s="15">
        <v>3</v>
      </c>
      <c r="B36" s="10" t="s">
        <v>18</v>
      </c>
      <c r="C36" s="10" t="s">
        <v>69</v>
      </c>
      <c r="D36" s="65" t="s">
        <v>143</v>
      </c>
      <c r="E36" s="65" t="s">
        <v>171</v>
      </c>
      <c r="F36" s="30">
        <f t="shared" si="3"/>
        <v>12454.43</v>
      </c>
      <c r="G36" s="30">
        <v>0</v>
      </c>
      <c r="H36" s="30">
        <v>11084.44</v>
      </c>
      <c r="I36" s="30">
        <v>1369.99</v>
      </c>
      <c r="J36" s="30">
        <v>0</v>
      </c>
    </row>
    <row r="37" spans="1:10" ht="140.25" customHeight="1" x14ac:dyDescent="0.25">
      <c r="A37" s="15">
        <v>4</v>
      </c>
      <c r="B37" s="10" t="s">
        <v>119</v>
      </c>
      <c r="C37" s="10" t="s">
        <v>120</v>
      </c>
      <c r="D37" s="42" t="s">
        <v>144</v>
      </c>
      <c r="E37" s="42" t="s">
        <v>170</v>
      </c>
      <c r="F37" s="30">
        <f t="shared" si="3"/>
        <v>1924.9</v>
      </c>
      <c r="G37" s="30">
        <v>0</v>
      </c>
      <c r="H37" s="30">
        <v>1713.16</v>
      </c>
      <c r="I37" s="30">
        <v>11.74</v>
      </c>
      <c r="J37" s="30">
        <v>200</v>
      </c>
    </row>
    <row r="38" spans="1:10" ht="138" customHeight="1" thickBot="1" x14ac:dyDescent="0.3">
      <c r="A38" s="50">
        <v>5</v>
      </c>
      <c r="B38" s="51" t="s">
        <v>121</v>
      </c>
      <c r="C38" s="10" t="s">
        <v>120</v>
      </c>
      <c r="D38" s="42" t="s">
        <v>121</v>
      </c>
      <c r="E38" s="42" t="s">
        <v>169</v>
      </c>
      <c r="F38" s="30">
        <f t="shared" si="3"/>
        <v>2000</v>
      </c>
      <c r="G38" s="55">
        <v>0</v>
      </c>
      <c r="H38" s="55">
        <v>1780</v>
      </c>
      <c r="I38" s="55">
        <v>20</v>
      </c>
      <c r="J38" s="55">
        <v>200</v>
      </c>
    </row>
    <row r="39" spans="1:10" ht="17.25" customHeight="1" thickBot="1" x14ac:dyDescent="0.3">
      <c r="A39" s="57"/>
      <c r="B39" s="58"/>
      <c r="C39" s="58"/>
      <c r="D39" s="59"/>
      <c r="E39" s="60" t="s">
        <v>19</v>
      </c>
      <c r="F39" s="61">
        <f>G39+H39+I39+J39</f>
        <v>210488.34000000003</v>
      </c>
      <c r="G39" s="61">
        <f>G40+G41+G42+G43+G44+G45</f>
        <v>0</v>
      </c>
      <c r="H39" s="61">
        <f t="shared" ref="H39:J39" si="5">H40+H41+H42+H43+H44+H45</f>
        <v>187002.77000000002</v>
      </c>
      <c r="I39" s="61">
        <f t="shared" si="5"/>
        <v>23485.570000000003</v>
      </c>
      <c r="J39" s="61">
        <f t="shared" si="5"/>
        <v>0</v>
      </c>
    </row>
    <row r="40" spans="1:10" ht="103.5" customHeight="1" x14ac:dyDescent="0.25">
      <c r="A40" s="43">
        <v>1</v>
      </c>
      <c r="B40" s="44" t="s">
        <v>20</v>
      </c>
      <c r="C40" s="44" t="s">
        <v>70</v>
      </c>
      <c r="D40" s="62" t="s">
        <v>145</v>
      </c>
      <c r="E40" s="67" t="s">
        <v>237</v>
      </c>
      <c r="F40" s="54">
        <f t="shared" si="3"/>
        <v>0</v>
      </c>
      <c r="G40" s="54">
        <v>0</v>
      </c>
      <c r="H40" s="54">
        <v>0</v>
      </c>
      <c r="I40" s="54">
        <v>0</v>
      </c>
      <c r="J40" s="54">
        <v>0</v>
      </c>
    </row>
    <row r="41" spans="1:10" ht="148.5" customHeight="1" x14ac:dyDescent="0.25">
      <c r="A41" s="15">
        <v>2</v>
      </c>
      <c r="B41" s="10" t="s">
        <v>71</v>
      </c>
      <c r="C41" s="10" t="s">
        <v>70</v>
      </c>
      <c r="D41" s="33" t="s">
        <v>146</v>
      </c>
      <c r="E41" s="65" t="s">
        <v>231</v>
      </c>
      <c r="F41" s="31">
        <f t="shared" si="3"/>
        <v>206327.3</v>
      </c>
      <c r="G41" s="31">
        <v>0</v>
      </c>
      <c r="H41" s="31">
        <v>183301.97</v>
      </c>
      <c r="I41" s="31">
        <v>23025.33</v>
      </c>
      <c r="J41" s="31">
        <v>0</v>
      </c>
    </row>
    <row r="42" spans="1:10" ht="96" hidden="1" customHeight="1" x14ac:dyDescent="0.25">
      <c r="A42" s="15"/>
      <c r="B42" s="10"/>
      <c r="C42" s="10"/>
      <c r="D42" s="33"/>
      <c r="E42" s="33"/>
      <c r="F42" s="30"/>
      <c r="G42" s="30"/>
      <c r="H42" s="30"/>
      <c r="I42" s="30"/>
      <c r="J42" s="30"/>
    </row>
    <row r="43" spans="1:10" ht="105" customHeight="1" x14ac:dyDescent="0.25">
      <c r="A43" s="15">
        <v>3</v>
      </c>
      <c r="B43" s="10" t="s">
        <v>50</v>
      </c>
      <c r="C43" s="10" t="s">
        <v>70</v>
      </c>
      <c r="D43" s="33" t="s">
        <v>51</v>
      </c>
      <c r="E43" s="33" t="s">
        <v>167</v>
      </c>
      <c r="F43" s="30">
        <f t="shared" si="3"/>
        <v>522.48</v>
      </c>
      <c r="G43" s="30">
        <v>0</v>
      </c>
      <c r="H43" s="30">
        <v>462.48</v>
      </c>
      <c r="I43" s="30">
        <v>60</v>
      </c>
      <c r="J43" s="30">
        <v>0</v>
      </c>
    </row>
    <row r="44" spans="1:10" ht="115.5" customHeight="1" x14ac:dyDescent="0.25">
      <c r="A44" s="15">
        <v>4</v>
      </c>
      <c r="B44" s="10" t="s">
        <v>123</v>
      </c>
      <c r="C44" s="10" t="s">
        <v>122</v>
      </c>
      <c r="D44" s="35" t="s">
        <v>147</v>
      </c>
      <c r="E44" s="42" t="s">
        <v>219</v>
      </c>
      <c r="F44" s="30">
        <f t="shared" si="3"/>
        <v>0</v>
      </c>
      <c r="G44" s="30">
        <v>0</v>
      </c>
      <c r="H44" s="30">
        <v>0</v>
      </c>
      <c r="I44" s="30">
        <v>0</v>
      </c>
      <c r="J44" s="30">
        <v>0</v>
      </c>
    </row>
    <row r="45" spans="1:10" ht="103.5" customHeight="1" thickBot="1" x14ac:dyDescent="0.3">
      <c r="A45" s="50">
        <v>5</v>
      </c>
      <c r="B45" s="51" t="s">
        <v>124</v>
      </c>
      <c r="C45" s="51" t="s">
        <v>125</v>
      </c>
      <c r="D45" s="35" t="s">
        <v>148</v>
      </c>
      <c r="E45" s="35" t="s">
        <v>232</v>
      </c>
      <c r="F45" s="30">
        <f t="shared" si="3"/>
        <v>3638.5600000000004</v>
      </c>
      <c r="G45" s="55">
        <v>0</v>
      </c>
      <c r="H45" s="55">
        <v>3238.32</v>
      </c>
      <c r="I45" s="55">
        <v>400.24</v>
      </c>
      <c r="J45" s="55">
        <v>0</v>
      </c>
    </row>
    <row r="46" spans="1:10" s="2" customFormat="1" ht="21.75" customHeight="1" thickBot="1" x14ac:dyDescent="0.3">
      <c r="A46" s="57"/>
      <c r="B46" s="58"/>
      <c r="C46" s="58"/>
      <c r="D46" s="59"/>
      <c r="E46" s="60" t="s">
        <v>21</v>
      </c>
      <c r="F46" s="61">
        <f>G46+H46+I46+J46</f>
        <v>182812.4</v>
      </c>
      <c r="G46" s="61">
        <f>G47+G48+G49+G50+G51+G52+G53+G54+G55+G56+G57</f>
        <v>159187.04999999999</v>
      </c>
      <c r="H46" s="61">
        <f>H47+H48+H49+H50+H51+H52+H53+H54+H55+H56+H57</f>
        <v>23585.35</v>
      </c>
      <c r="I46" s="61">
        <f>I47+I48+I49+I50+I51+I52+I53+I54+I55+I56+I57</f>
        <v>0</v>
      </c>
      <c r="J46" s="61">
        <f>J47+J48+J49+J50+J51+J52+J53+J54+J55+J56+J57</f>
        <v>40</v>
      </c>
    </row>
    <row r="47" spans="1:10" ht="97.5" customHeight="1" outlineLevel="1" x14ac:dyDescent="0.25">
      <c r="A47" s="66" t="s">
        <v>22</v>
      </c>
      <c r="B47" s="44" t="s">
        <v>23</v>
      </c>
      <c r="C47" s="44" t="s">
        <v>24</v>
      </c>
      <c r="D47" s="67" t="s">
        <v>102</v>
      </c>
      <c r="E47" s="67" t="s">
        <v>215</v>
      </c>
      <c r="F47" s="32">
        <f t="shared" ref="F47:F57" si="6">G47+H47+I47+J47</f>
        <v>176874.5</v>
      </c>
      <c r="G47" s="32">
        <v>159187.04999999999</v>
      </c>
      <c r="H47" s="32">
        <v>17687.45</v>
      </c>
      <c r="I47" s="32">
        <v>0</v>
      </c>
      <c r="J47" s="32">
        <v>0</v>
      </c>
    </row>
    <row r="48" spans="1:10" ht="67.5" customHeight="1" outlineLevel="1" x14ac:dyDescent="0.25">
      <c r="A48" s="68" t="s">
        <v>104</v>
      </c>
      <c r="B48" s="10" t="s">
        <v>214</v>
      </c>
      <c r="C48" s="10" t="s">
        <v>24</v>
      </c>
      <c r="D48" s="33" t="s">
        <v>149</v>
      </c>
      <c r="E48" s="65" t="s">
        <v>233</v>
      </c>
      <c r="F48" s="32">
        <f t="shared" si="6"/>
        <v>0</v>
      </c>
      <c r="G48" s="32">
        <v>0</v>
      </c>
      <c r="H48" s="32">
        <v>0</v>
      </c>
      <c r="I48" s="32">
        <v>0</v>
      </c>
      <c r="J48" s="32">
        <v>0</v>
      </c>
    </row>
    <row r="49" spans="1:10" ht="72.75" customHeight="1" outlineLevel="1" x14ac:dyDescent="0.25">
      <c r="A49" s="68" t="s">
        <v>25</v>
      </c>
      <c r="B49" s="10" t="s">
        <v>126</v>
      </c>
      <c r="C49" s="10" t="s">
        <v>24</v>
      </c>
      <c r="D49" s="33" t="s">
        <v>150</v>
      </c>
      <c r="E49" s="33" t="s">
        <v>234</v>
      </c>
      <c r="F49" s="31">
        <f t="shared" si="6"/>
        <v>0</v>
      </c>
      <c r="G49" s="31">
        <v>0</v>
      </c>
      <c r="H49" s="31">
        <v>0</v>
      </c>
      <c r="I49" s="31">
        <v>0</v>
      </c>
      <c r="J49" s="31">
        <v>0</v>
      </c>
    </row>
    <row r="50" spans="1:10" ht="79.5" customHeight="1" outlineLevel="1" x14ac:dyDescent="0.25">
      <c r="A50" s="68" t="s">
        <v>26</v>
      </c>
      <c r="B50" s="10" t="s">
        <v>127</v>
      </c>
      <c r="C50" s="10" t="s">
        <v>24</v>
      </c>
      <c r="D50" s="33" t="s">
        <v>151</v>
      </c>
      <c r="E50" s="65" t="s">
        <v>233</v>
      </c>
      <c r="F50" s="31">
        <f t="shared" si="6"/>
        <v>40</v>
      </c>
      <c r="G50" s="31">
        <v>0</v>
      </c>
      <c r="H50" s="31">
        <v>0</v>
      </c>
      <c r="I50" s="31">
        <v>0</v>
      </c>
      <c r="J50" s="31">
        <v>40</v>
      </c>
    </row>
    <row r="51" spans="1:10" ht="72.75" customHeight="1" outlineLevel="1" x14ac:dyDescent="0.25">
      <c r="A51" s="68" t="s">
        <v>27</v>
      </c>
      <c r="B51" s="10" t="s">
        <v>128</v>
      </c>
      <c r="C51" s="10" t="s">
        <v>24</v>
      </c>
      <c r="D51" s="33" t="s">
        <v>151</v>
      </c>
      <c r="E51" s="33" t="s">
        <v>234</v>
      </c>
      <c r="F51" s="31">
        <f t="shared" si="6"/>
        <v>0</v>
      </c>
      <c r="G51" s="30">
        <v>0</v>
      </c>
      <c r="H51" s="30">
        <v>0</v>
      </c>
      <c r="I51" s="30">
        <v>0</v>
      </c>
      <c r="J51" s="30">
        <v>0</v>
      </c>
    </row>
    <row r="52" spans="1:10" ht="111.75" customHeight="1" outlineLevel="1" x14ac:dyDescent="0.25">
      <c r="A52" s="68" t="s">
        <v>105</v>
      </c>
      <c r="B52" s="10" t="s">
        <v>129</v>
      </c>
      <c r="C52" s="10" t="s">
        <v>24</v>
      </c>
      <c r="D52" s="33" t="s">
        <v>151</v>
      </c>
      <c r="E52" s="33" t="s">
        <v>234</v>
      </c>
      <c r="F52" s="31">
        <f t="shared" si="6"/>
        <v>0</v>
      </c>
      <c r="G52" s="30">
        <v>0</v>
      </c>
      <c r="H52" s="30">
        <v>0</v>
      </c>
      <c r="I52" s="30">
        <v>0</v>
      </c>
      <c r="J52" s="30">
        <v>0</v>
      </c>
    </row>
    <row r="53" spans="1:10" ht="51.75" customHeight="1" outlineLevel="1" x14ac:dyDescent="0.25">
      <c r="A53" s="68" t="s">
        <v>106</v>
      </c>
      <c r="B53" s="10" t="s">
        <v>130</v>
      </c>
      <c r="C53" s="10" t="s">
        <v>24</v>
      </c>
      <c r="D53" s="33" t="s">
        <v>151</v>
      </c>
      <c r="E53" s="69" t="s">
        <v>234</v>
      </c>
      <c r="F53" s="31">
        <f t="shared" si="6"/>
        <v>0</v>
      </c>
      <c r="G53" s="30">
        <v>0</v>
      </c>
      <c r="H53" s="30">
        <v>0</v>
      </c>
      <c r="I53" s="30">
        <v>0</v>
      </c>
      <c r="J53" s="30">
        <v>0</v>
      </c>
    </row>
    <row r="54" spans="1:10" ht="132" hidden="1" customHeight="1" outlineLevel="1" x14ac:dyDescent="0.25">
      <c r="A54" s="68" t="s">
        <v>107</v>
      </c>
      <c r="B54" s="64" t="s">
        <v>52</v>
      </c>
      <c r="C54" s="64" t="s">
        <v>24</v>
      </c>
      <c r="D54" s="33" t="s">
        <v>152</v>
      </c>
      <c r="E54" s="33"/>
      <c r="F54" s="70">
        <f t="shared" si="6"/>
        <v>0</v>
      </c>
      <c r="G54" s="71">
        <v>0</v>
      </c>
      <c r="H54" s="71">
        <v>0</v>
      </c>
      <c r="I54" s="71">
        <v>0</v>
      </c>
      <c r="J54" s="71">
        <v>0</v>
      </c>
    </row>
    <row r="55" spans="1:10" ht="72" customHeight="1" outlineLevel="1" x14ac:dyDescent="0.25">
      <c r="A55" s="72" t="s">
        <v>107</v>
      </c>
      <c r="B55" s="10" t="s">
        <v>132</v>
      </c>
      <c r="C55" s="10" t="s">
        <v>24</v>
      </c>
      <c r="D55" s="35" t="s">
        <v>151</v>
      </c>
      <c r="E55" s="42" t="s">
        <v>234</v>
      </c>
      <c r="F55" s="31">
        <f t="shared" si="6"/>
        <v>0</v>
      </c>
      <c r="G55" s="30">
        <v>0</v>
      </c>
      <c r="H55" s="30">
        <v>0</v>
      </c>
      <c r="I55" s="30">
        <v>0</v>
      </c>
      <c r="J55" s="30">
        <v>0</v>
      </c>
    </row>
    <row r="56" spans="1:10" ht="120.75" customHeight="1" outlineLevel="1" x14ac:dyDescent="0.25">
      <c r="A56" s="72" t="s">
        <v>131</v>
      </c>
      <c r="B56" s="10" t="s">
        <v>134</v>
      </c>
      <c r="C56" s="10" t="s">
        <v>24</v>
      </c>
      <c r="D56" s="35" t="s">
        <v>151</v>
      </c>
      <c r="E56" s="35" t="s">
        <v>252</v>
      </c>
      <c r="F56" s="31">
        <f t="shared" si="6"/>
        <v>0</v>
      </c>
      <c r="G56" s="30">
        <v>0</v>
      </c>
      <c r="H56" s="30">
        <v>0</v>
      </c>
      <c r="I56" s="30">
        <v>0</v>
      </c>
      <c r="J56" s="30">
        <v>0</v>
      </c>
    </row>
    <row r="57" spans="1:10" ht="69.75" customHeight="1" outlineLevel="1" x14ac:dyDescent="0.25">
      <c r="A57" s="72" t="s">
        <v>133</v>
      </c>
      <c r="B57" s="10" t="s">
        <v>216</v>
      </c>
      <c r="C57" s="64" t="s">
        <v>24</v>
      </c>
      <c r="D57" s="35"/>
      <c r="E57" s="35" t="s">
        <v>226</v>
      </c>
      <c r="F57" s="70">
        <f t="shared" si="6"/>
        <v>5897.9</v>
      </c>
      <c r="G57" s="30">
        <v>0</v>
      </c>
      <c r="H57" s="30">
        <v>5897.9</v>
      </c>
      <c r="I57" s="30">
        <v>0</v>
      </c>
      <c r="J57" s="30">
        <v>0</v>
      </c>
    </row>
    <row r="58" spans="1:10" s="2" customFormat="1" ht="24.75" customHeight="1" x14ac:dyDescent="0.25">
      <c r="A58" s="73"/>
      <c r="B58" s="73"/>
      <c r="C58" s="73"/>
      <c r="D58" s="73"/>
      <c r="E58" s="73" t="s">
        <v>28</v>
      </c>
      <c r="F58" s="74">
        <f>G58+H58+I58+J58</f>
        <v>208987.88</v>
      </c>
      <c r="G58" s="74">
        <f>G59+G60+G61+G62</f>
        <v>171696.89</v>
      </c>
      <c r="H58" s="74">
        <f t="shared" ref="H58:J58" si="7">H59+H60+H61+H62</f>
        <v>25736.34</v>
      </c>
      <c r="I58" s="74">
        <f t="shared" si="7"/>
        <v>11554.65</v>
      </c>
      <c r="J58" s="74">
        <f t="shared" si="7"/>
        <v>0</v>
      </c>
    </row>
    <row r="59" spans="1:10" ht="151.5" customHeight="1" x14ac:dyDescent="0.25">
      <c r="A59" s="43">
        <v>1</v>
      </c>
      <c r="B59" s="44" t="s">
        <v>29</v>
      </c>
      <c r="C59" s="44" t="s">
        <v>53</v>
      </c>
      <c r="D59" s="53" t="s">
        <v>153</v>
      </c>
      <c r="E59" s="53" t="s">
        <v>238</v>
      </c>
      <c r="F59" s="32">
        <f>G59+H59+I59+J59</f>
        <v>185600</v>
      </c>
      <c r="G59" s="32">
        <v>167808</v>
      </c>
      <c r="H59" s="32">
        <v>13090</v>
      </c>
      <c r="I59" s="32">
        <v>4702</v>
      </c>
      <c r="J59" s="32">
        <v>0</v>
      </c>
    </row>
    <row r="60" spans="1:10" ht="114.75" customHeight="1" x14ac:dyDescent="0.25">
      <c r="A60" s="15">
        <v>2</v>
      </c>
      <c r="B60" s="10" t="s">
        <v>30</v>
      </c>
      <c r="C60" s="10" t="s">
        <v>72</v>
      </c>
      <c r="D60" s="33" t="s">
        <v>154</v>
      </c>
      <c r="E60" s="33" t="s">
        <v>173</v>
      </c>
      <c r="F60" s="31">
        <f>G60+H60+I60+J60</f>
        <v>23387.879999999997</v>
      </c>
      <c r="G60" s="31">
        <v>3888.89</v>
      </c>
      <c r="H60" s="31">
        <v>12646.34</v>
      </c>
      <c r="I60" s="31">
        <v>6852.65</v>
      </c>
      <c r="J60" s="31">
        <v>0</v>
      </c>
    </row>
    <row r="61" spans="1:10" ht="174" customHeight="1" thickBot="1" x14ac:dyDescent="0.3">
      <c r="A61" s="15">
        <v>3</v>
      </c>
      <c r="B61" s="10" t="s">
        <v>31</v>
      </c>
      <c r="C61" s="10" t="s">
        <v>32</v>
      </c>
      <c r="D61" s="33" t="s">
        <v>54</v>
      </c>
      <c r="E61" s="33" t="s">
        <v>227</v>
      </c>
      <c r="F61" s="31">
        <f t="shared" ref="F61" si="8">G61+H61+I61+J61</f>
        <v>0</v>
      </c>
      <c r="G61" s="91">
        <v>0</v>
      </c>
      <c r="H61" s="91">
        <v>0</v>
      </c>
      <c r="I61" s="91">
        <v>0</v>
      </c>
      <c r="J61" s="91">
        <v>0</v>
      </c>
    </row>
    <row r="62" spans="1:10" ht="119.25" hidden="1" customHeight="1" thickBot="1" x14ac:dyDescent="0.3">
      <c r="A62" s="15"/>
      <c r="B62" s="10"/>
      <c r="C62" s="10"/>
      <c r="D62" s="33"/>
      <c r="E62" s="33"/>
      <c r="F62" s="31"/>
      <c r="G62" s="31"/>
      <c r="H62" s="31"/>
      <c r="I62" s="31"/>
      <c r="J62" s="31"/>
    </row>
    <row r="63" spans="1:10" s="2" customFormat="1" ht="24" customHeight="1" thickBot="1" x14ac:dyDescent="0.3">
      <c r="A63" s="57"/>
      <c r="B63" s="58"/>
      <c r="C63" s="58"/>
      <c r="D63" s="58"/>
      <c r="E63" s="75" t="s">
        <v>33</v>
      </c>
      <c r="F63" s="61">
        <f>G63+H63+I63+J63</f>
        <v>732.31</v>
      </c>
      <c r="G63" s="61">
        <f>G64+G65+G66+G67+G68+G69</f>
        <v>0</v>
      </c>
      <c r="H63" s="61">
        <f t="shared" ref="H63:J63" si="9">H64+H65+H66+H67+H68+H69</f>
        <v>0</v>
      </c>
      <c r="I63" s="61">
        <f t="shared" si="9"/>
        <v>732.31</v>
      </c>
      <c r="J63" s="61">
        <f t="shared" si="9"/>
        <v>0</v>
      </c>
    </row>
    <row r="64" spans="1:10" ht="120" hidden="1" customHeight="1" x14ac:dyDescent="0.25">
      <c r="A64" s="15"/>
      <c r="B64" s="10"/>
      <c r="C64" s="10"/>
      <c r="D64" s="62"/>
      <c r="E64" s="62"/>
      <c r="F64" s="30"/>
      <c r="G64" s="30"/>
      <c r="H64" s="30"/>
      <c r="I64" s="30"/>
      <c r="J64" s="30"/>
    </row>
    <row r="65" spans="1:10" ht="134.25" customHeight="1" x14ac:dyDescent="0.25">
      <c r="A65" s="15">
        <v>1</v>
      </c>
      <c r="B65" s="10" t="s">
        <v>34</v>
      </c>
      <c r="C65" s="10" t="s">
        <v>73</v>
      </c>
      <c r="D65" s="33" t="s">
        <v>155</v>
      </c>
      <c r="E65" s="33" t="s">
        <v>213</v>
      </c>
      <c r="F65" s="31">
        <f t="shared" ref="F65:F67" si="10">G65+H65+I65+J65</f>
        <v>732.31</v>
      </c>
      <c r="G65" s="31">
        <v>0</v>
      </c>
      <c r="H65" s="31">
        <v>0</v>
      </c>
      <c r="I65" s="31">
        <v>732.31</v>
      </c>
      <c r="J65" s="31">
        <v>0</v>
      </c>
    </row>
    <row r="66" spans="1:10" ht="134.25" hidden="1" customHeight="1" x14ac:dyDescent="0.25">
      <c r="A66" s="15"/>
      <c r="B66" s="10"/>
      <c r="C66" s="10"/>
      <c r="D66" s="33"/>
      <c r="E66" s="35"/>
      <c r="F66" s="31"/>
      <c r="G66" s="31"/>
      <c r="H66" s="31"/>
      <c r="I66" s="31"/>
      <c r="J66" s="31"/>
    </row>
    <row r="67" spans="1:10" ht="209.25" customHeight="1" thickBot="1" x14ac:dyDescent="0.3">
      <c r="A67" s="15">
        <v>2</v>
      </c>
      <c r="B67" s="10" t="s">
        <v>35</v>
      </c>
      <c r="C67" s="10" t="s">
        <v>73</v>
      </c>
      <c r="D67" s="33" t="s">
        <v>156</v>
      </c>
      <c r="E67" s="33" t="s">
        <v>222</v>
      </c>
      <c r="F67" s="31">
        <f t="shared" si="10"/>
        <v>0</v>
      </c>
      <c r="G67" s="31">
        <v>0</v>
      </c>
      <c r="H67" s="31">
        <v>0</v>
      </c>
      <c r="I67" s="31">
        <v>0</v>
      </c>
      <c r="J67" s="31">
        <v>0</v>
      </c>
    </row>
    <row r="68" spans="1:10" ht="165.75" hidden="1" customHeight="1" x14ac:dyDescent="0.25">
      <c r="A68" s="15"/>
      <c r="B68" s="10"/>
      <c r="C68" s="10"/>
      <c r="D68" s="33"/>
      <c r="E68" s="33"/>
      <c r="F68" s="31"/>
      <c r="G68" s="31"/>
      <c r="H68" s="31"/>
      <c r="I68" s="31"/>
      <c r="J68" s="31"/>
    </row>
    <row r="69" spans="1:10" ht="156.75" hidden="1" customHeight="1" thickBot="1" x14ac:dyDescent="0.3">
      <c r="A69" s="63"/>
      <c r="B69" s="64"/>
      <c r="C69" s="64"/>
      <c r="D69" s="33"/>
      <c r="E69" s="41"/>
      <c r="F69" s="76"/>
      <c r="G69" s="76"/>
      <c r="H69" s="76"/>
      <c r="I69" s="76"/>
      <c r="J69" s="76"/>
    </row>
    <row r="70" spans="1:10" s="2" customFormat="1" ht="23.25" customHeight="1" thickBot="1" x14ac:dyDescent="0.3">
      <c r="A70" s="57"/>
      <c r="B70" s="58"/>
      <c r="C70" s="58"/>
      <c r="D70" s="58"/>
      <c r="E70" s="58" t="s">
        <v>36</v>
      </c>
      <c r="F70" s="61">
        <f>G70+H70+I70+J70</f>
        <v>629834.83000000007</v>
      </c>
      <c r="G70" s="61">
        <f>G71+G72+G73+G74+G75+G76+G77+G78</f>
        <v>125843.67</v>
      </c>
      <c r="H70" s="61">
        <f t="shared" ref="H70:J70" si="11">H71+H72+H73+H74+H75+H76+H77+H78</f>
        <v>444586.98</v>
      </c>
      <c r="I70" s="61">
        <f t="shared" si="11"/>
        <v>58744.179999999993</v>
      </c>
      <c r="J70" s="77">
        <f t="shared" si="11"/>
        <v>660</v>
      </c>
    </row>
    <row r="71" spans="1:10" ht="249" customHeight="1" x14ac:dyDescent="0.25">
      <c r="A71" s="43">
        <v>1</v>
      </c>
      <c r="B71" s="44" t="s">
        <v>37</v>
      </c>
      <c r="C71" s="44" t="s">
        <v>75</v>
      </c>
      <c r="D71" s="62" t="s">
        <v>157</v>
      </c>
      <c r="E71" s="46" t="s">
        <v>224</v>
      </c>
      <c r="F71" s="54">
        <f t="shared" ref="F71:F77" si="12">G71+H71+I71+J71</f>
        <v>475488.77</v>
      </c>
      <c r="G71" s="54">
        <v>0</v>
      </c>
      <c r="H71" s="54">
        <f>419109.9</f>
        <v>419109.9</v>
      </c>
      <c r="I71" s="54">
        <f>51800.14+4578.73</f>
        <v>56378.869999999995</v>
      </c>
      <c r="J71" s="54">
        <v>0</v>
      </c>
    </row>
    <row r="72" spans="1:10" ht="157.5" customHeight="1" x14ac:dyDescent="0.25">
      <c r="A72" s="15">
        <v>2</v>
      </c>
      <c r="B72" s="10" t="s">
        <v>38</v>
      </c>
      <c r="C72" s="10" t="s">
        <v>74</v>
      </c>
      <c r="D72" s="33" t="s">
        <v>158</v>
      </c>
      <c r="E72" s="33" t="s">
        <v>176</v>
      </c>
      <c r="F72" s="31">
        <f t="shared" si="12"/>
        <v>1417.49</v>
      </c>
      <c r="G72" s="31">
        <v>0</v>
      </c>
      <c r="H72" s="31">
        <v>1261.56</v>
      </c>
      <c r="I72" s="31">
        <v>155.93</v>
      </c>
      <c r="J72" s="31">
        <v>0</v>
      </c>
    </row>
    <row r="73" spans="1:10" ht="154.5" customHeight="1" x14ac:dyDescent="0.25">
      <c r="A73" s="15">
        <v>3</v>
      </c>
      <c r="B73" s="10" t="s">
        <v>39</v>
      </c>
      <c r="C73" s="10" t="s">
        <v>76</v>
      </c>
      <c r="D73" s="33" t="s">
        <v>159</v>
      </c>
      <c r="E73" s="33" t="s">
        <v>174</v>
      </c>
      <c r="F73" s="31">
        <f t="shared" si="12"/>
        <v>27971.200000000001</v>
      </c>
      <c r="G73" s="31">
        <v>21684.37</v>
      </c>
      <c r="H73" s="31">
        <v>5595.25</v>
      </c>
      <c r="I73" s="31">
        <v>691.58</v>
      </c>
      <c r="J73" s="31">
        <v>0</v>
      </c>
    </row>
    <row r="74" spans="1:10" ht="266.25" customHeight="1" x14ac:dyDescent="0.25">
      <c r="A74" s="15">
        <v>4</v>
      </c>
      <c r="B74" s="10" t="s">
        <v>40</v>
      </c>
      <c r="C74" s="10" t="s">
        <v>211</v>
      </c>
      <c r="D74" s="33" t="s">
        <v>160</v>
      </c>
      <c r="E74" s="33" t="s">
        <v>212</v>
      </c>
      <c r="F74" s="31">
        <f t="shared" si="12"/>
        <v>124088.64</v>
      </c>
      <c r="G74" s="31">
        <f>95000+9159.3</f>
        <v>104159.3</v>
      </c>
      <c r="H74" s="31">
        <f>1000+2363.39+9143.71+1780+1780+1780</f>
        <v>17847.099999999999</v>
      </c>
      <c r="I74" s="31">
        <f>292.12+1130.12</f>
        <v>1422.2399999999998</v>
      </c>
      <c r="J74" s="31">
        <f>220+220+220</f>
        <v>660</v>
      </c>
    </row>
    <row r="75" spans="1:10" ht="145.5" customHeight="1" x14ac:dyDescent="0.25">
      <c r="A75" s="15">
        <v>5</v>
      </c>
      <c r="B75" s="10" t="s">
        <v>41</v>
      </c>
      <c r="C75" s="10" t="s">
        <v>77</v>
      </c>
      <c r="D75" s="33" t="s">
        <v>161</v>
      </c>
      <c r="E75" s="34" t="s">
        <v>221</v>
      </c>
      <c r="F75" s="31">
        <f t="shared" si="12"/>
        <v>0</v>
      </c>
      <c r="G75" s="31">
        <v>0</v>
      </c>
      <c r="H75" s="31">
        <v>0</v>
      </c>
      <c r="I75" s="31">
        <v>0</v>
      </c>
      <c r="J75" s="31">
        <v>0</v>
      </c>
    </row>
    <row r="76" spans="1:10" ht="409.6" hidden="1" customHeight="1" x14ac:dyDescent="0.25">
      <c r="A76" s="15"/>
      <c r="B76" s="10"/>
      <c r="C76" s="10"/>
      <c r="D76" s="33"/>
      <c r="E76" s="33"/>
      <c r="F76" s="30"/>
      <c r="G76" s="30"/>
      <c r="H76" s="30"/>
      <c r="I76" s="30"/>
      <c r="J76" s="30"/>
    </row>
    <row r="77" spans="1:10" ht="102.75" customHeight="1" thickBot="1" x14ac:dyDescent="0.3">
      <c r="A77" s="15">
        <v>6</v>
      </c>
      <c r="B77" s="10" t="s">
        <v>64</v>
      </c>
      <c r="C77" s="10" t="s">
        <v>135</v>
      </c>
      <c r="D77" s="33" t="s">
        <v>162</v>
      </c>
      <c r="E77" s="35" t="s">
        <v>175</v>
      </c>
      <c r="F77" s="30">
        <f t="shared" si="12"/>
        <v>868.73</v>
      </c>
      <c r="G77" s="30">
        <v>0</v>
      </c>
      <c r="H77" s="30">
        <v>773.17</v>
      </c>
      <c r="I77" s="30">
        <v>95.56</v>
      </c>
      <c r="J77" s="30">
        <v>0</v>
      </c>
    </row>
    <row r="78" spans="1:10" ht="138" hidden="1" customHeight="1" thickBot="1" x14ac:dyDescent="0.3">
      <c r="A78" s="63"/>
      <c r="B78" s="64"/>
      <c r="C78" s="64"/>
      <c r="D78" s="33"/>
      <c r="E78" s="33"/>
      <c r="F78" s="30"/>
      <c r="G78" s="30"/>
      <c r="H78" s="30"/>
      <c r="I78" s="30"/>
      <c r="J78" s="30"/>
    </row>
    <row r="79" spans="1:10" s="2" customFormat="1" ht="18" customHeight="1" thickBot="1" x14ac:dyDescent="0.3">
      <c r="A79" s="57"/>
      <c r="B79" s="58"/>
      <c r="C79" s="58"/>
      <c r="D79" s="58"/>
      <c r="E79" s="75" t="s">
        <v>42</v>
      </c>
      <c r="F79" s="61">
        <f>G79+H79+I79+J79</f>
        <v>41778.660000000003</v>
      </c>
      <c r="G79" s="61">
        <f>G80+G81+G82+G83+G84</f>
        <v>0</v>
      </c>
      <c r="H79" s="61">
        <f t="shared" ref="H79:J79" si="13">H80+H81+H82+H83+H84</f>
        <v>30561.980000000003</v>
      </c>
      <c r="I79" s="61">
        <f t="shared" si="13"/>
        <v>11216.68</v>
      </c>
      <c r="J79" s="61">
        <f t="shared" si="13"/>
        <v>0</v>
      </c>
    </row>
    <row r="80" spans="1:10" ht="165.75" hidden="1" customHeight="1" x14ac:dyDescent="0.25">
      <c r="A80" s="43"/>
      <c r="B80" s="44"/>
      <c r="C80" s="44"/>
      <c r="D80" s="62"/>
      <c r="E80" s="62"/>
      <c r="F80" s="32"/>
      <c r="G80" s="32"/>
      <c r="H80" s="32"/>
      <c r="I80" s="32"/>
      <c r="J80" s="32"/>
    </row>
    <row r="81" spans="1:12" ht="103.5" hidden="1" customHeight="1" x14ac:dyDescent="0.25">
      <c r="A81" s="15"/>
      <c r="B81" s="10"/>
      <c r="C81" s="10"/>
      <c r="D81" s="33"/>
      <c r="E81" s="33"/>
      <c r="F81" s="32"/>
      <c r="G81" s="32"/>
      <c r="H81" s="32"/>
      <c r="I81" s="32"/>
      <c r="J81" s="32"/>
    </row>
    <row r="82" spans="1:12" ht="294.75" customHeight="1" x14ac:dyDescent="0.25">
      <c r="A82" s="15">
        <v>1</v>
      </c>
      <c r="B82" s="10" t="s">
        <v>55</v>
      </c>
      <c r="C82" s="64" t="s">
        <v>78</v>
      </c>
      <c r="D82" s="33" t="s">
        <v>163</v>
      </c>
      <c r="E82" s="33" t="s">
        <v>236</v>
      </c>
      <c r="F82" s="32">
        <f>G82+H82+I82+J82</f>
        <v>0</v>
      </c>
      <c r="G82" s="32">
        <v>0</v>
      </c>
      <c r="H82" s="32">
        <v>0</v>
      </c>
      <c r="I82" s="32">
        <v>0</v>
      </c>
      <c r="J82" s="32">
        <v>0</v>
      </c>
    </row>
    <row r="83" spans="1:12" ht="113.25" customHeight="1" x14ac:dyDescent="0.25">
      <c r="A83" s="78">
        <v>2</v>
      </c>
      <c r="B83" s="10" t="s">
        <v>43</v>
      </c>
      <c r="C83" s="10" t="s">
        <v>166</v>
      </c>
      <c r="D83" s="35"/>
      <c r="E83" s="35" t="s">
        <v>235</v>
      </c>
      <c r="F83" s="32">
        <f>G83+H83+I83+J83</f>
        <v>26453.43</v>
      </c>
      <c r="G83" s="31">
        <v>0</v>
      </c>
      <c r="H83" s="31">
        <v>18362.54</v>
      </c>
      <c r="I83" s="31">
        <v>8090.89</v>
      </c>
      <c r="J83" s="31">
        <v>0</v>
      </c>
    </row>
    <row r="84" spans="1:12" ht="126" customHeight="1" thickBot="1" x14ac:dyDescent="0.3">
      <c r="A84" s="78">
        <v>3</v>
      </c>
      <c r="B84" s="10" t="s">
        <v>177</v>
      </c>
      <c r="C84" s="10" t="s">
        <v>166</v>
      </c>
      <c r="D84" s="35"/>
      <c r="E84" s="35" t="s">
        <v>253</v>
      </c>
      <c r="F84" s="32">
        <f>G84+H84+I84+J84</f>
        <v>15325.23</v>
      </c>
      <c r="G84" s="56">
        <v>0</v>
      </c>
      <c r="H84" s="56">
        <v>12199.44</v>
      </c>
      <c r="I84" s="56">
        <v>3125.79</v>
      </c>
      <c r="J84" s="56">
        <v>0</v>
      </c>
    </row>
    <row r="85" spans="1:12" s="2" customFormat="1" ht="23.25" customHeight="1" thickBot="1" x14ac:dyDescent="0.3">
      <c r="A85" s="104" t="s">
        <v>112</v>
      </c>
      <c r="B85" s="105"/>
      <c r="C85" s="105"/>
      <c r="D85" s="105"/>
      <c r="E85" s="105"/>
      <c r="F85" s="106"/>
      <c r="G85" s="106"/>
      <c r="H85" s="106"/>
      <c r="I85" s="106"/>
      <c r="J85" s="106"/>
      <c r="K85" s="98"/>
      <c r="L85" s="98"/>
    </row>
    <row r="86" spans="1:12" s="2" customFormat="1" ht="24" customHeight="1" thickBot="1" x14ac:dyDescent="0.3">
      <c r="A86" s="79" t="s">
        <v>95</v>
      </c>
      <c r="B86" s="80"/>
      <c r="C86" s="80"/>
      <c r="D86" s="107" t="s">
        <v>96</v>
      </c>
      <c r="E86" s="108"/>
      <c r="F86" s="81">
        <f>G86+H86+I86+J86</f>
        <v>780300.1</v>
      </c>
      <c r="G86" s="81">
        <f>G87+G88+G89+G90+G91+G92+G93+G94+G95+G96+G97+G98+G99+G102+G100+G101</f>
        <v>0</v>
      </c>
      <c r="H86" s="81">
        <f t="shared" ref="H86:J86" si="14">H87+H88+H89+H90+H91+H92+H93+H94+H95+H96+H97+H98+H99+H102+H100+H101</f>
        <v>0</v>
      </c>
      <c r="I86" s="81">
        <f t="shared" si="14"/>
        <v>0</v>
      </c>
      <c r="J86" s="81">
        <f t="shared" si="14"/>
        <v>780300.1</v>
      </c>
    </row>
    <row r="87" spans="1:12" s="2" customFormat="1" ht="90.75" customHeight="1" x14ac:dyDescent="0.25">
      <c r="A87" s="82">
        <v>1</v>
      </c>
      <c r="B87" s="44" t="s">
        <v>79</v>
      </c>
      <c r="C87" s="44" t="s">
        <v>56</v>
      </c>
      <c r="D87" s="83" t="s">
        <v>178</v>
      </c>
      <c r="E87" s="44" t="s">
        <v>179</v>
      </c>
      <c r="F87" s="31">
        <f>G87+H87+I87+J87</f>
        <v>153</v>
      </c>
      <c r="G87" s="84">
        <v>0</v>
      </c>
      <c r="H87" s="84">
        <v>0</v>
      </c>
      <c r="I87" s="84">
        <v>0</v>
      </c>
      <c r="J87" s="84">
        <v>153</v>
      </c>
    </row>
    <row r="88" spans="1:12" s="2" customFormat="1" ht="163.5" customHeight="1" x14ac:dyDescent="0.25">
      <c r="A88" s="85">
        <v>2</v>
      </c>
      <c r="B88" s="10" t="s">
        <v>80</v>
      </c>
      <c r="C88" s="10" t="s">
        <v>57</v>
      </c>
      <c r="D88" s="64" t="s">
        <v>180</v>
      </c>
      <c r="E88" s="10" t="s">
        <v>181</v>
      </c>
      <c r="F88" s="31">
        <f t="shared" ref="F88:F102" si="15">G88+H88+I88+J88</f>
        <v>14691</v>
      </c>
      <c r="G88" s="84">
        <v>0</v>
      </c>
      <c r="H88" s="84">
        <v>0</v>
      </c>
      <c r="I88" s="84">
        <v>0</v>
      </c>
      <c r="J88" s="84">
        <v>14691</v>
      </c>
    </row>
    <row r="89" spans="1:12" ht="93.75" hidden="1" customHeight="1" x14ac:dyDescent="0.25">
      <c r="A89" s="82"/>
      <c r="B89" s="86"/>
      <c r="C89" s="86"/>
      <c r="D89" s="87"/>
      <c r="E89" s="86"/>
      <c r="F89" s="31"/>
      <c r="G89" s="84"/>
      <c r="H89" s="84"/>
      <c r="I89" s="84"/>
      <c r="J89" s="84"/>
    </row>
    <row r="90" spans="1:12" ht="64.5" customHeight="1" x14ac:dyDescent="0.25">
      <c r="A90" s="85">
        <v>3</v>
      </c>
      <c r="B90" s="86" t="s">
        <v>44</v>
      </c>
      <c r="C90" s="86" t="s">
        <v>45</v>
      </c>
      <c r="D90" s="87" t="s">
        <v>182</v>
      </c>
      <c r="E90" s="86" t="s">
        <v>183</v>
      </c>
      <c r="F90" s="31">
        <f t="shared" si="15"/>
        <v>65000</v>
      </c>
      <c r="G90" s="84">
        <v>0</v>
      </c>
      <c r="H90" s="84">
        <v>0</v>
      </c>
      <c r="I90" s="84">
        <v>0</v>
      </c>
      <c r="J90" s="84">
        <v>65000</v>
      </c>
    </row>
    <row r="91" spans="1:12" s="3" customFormat="1" ht="80.25" customHeight="1" x14ac:dyDescent="0.25">
      <c r="A91" s="82">
        <v>4</v>
      </c>
      <c r="B91" s="86" t="s">
        <v>81</v>
      </c>
      <c r="C91" s="86" t="s">
        <v>46</v>
      </c>
      <c r="D91" s="87" t="s">
        <v>184</v>
      </c>
      <c r="E91" s="86" t="s">
        <v>185</v>
      </c>
      <c r="F91" s="31">
        <f t="shared" si="15"/>
        <v>10902</v>
      </c>
      <c r="G91" s="84">
        <v>0</v>
      </c>
      <c r="H91" s="84">
        <v>0</v>
      </c>
      <c r="I91" s="84">
        <v>0</v>
      </c>
      <c r="J91" s="84">
        <v>10902</v>
      </c>
    </row>
    <row r="92" spans="1:12" s="4" customFormat="1" ht="72.75" customHeight="1" x14ac:dyDescent="0.25">
      <c r="A92" s="85">
        <v>5</v>
      </c>
      <c r="B92" s="86" t="s">
        <v>82</v>
      </c>
      <c r="C92" s="86" t="s">
        <v>47</v>
      </c>
      <c r="D92" s="87" t="s">
        <v>65</v>
      </c>
      <c r="E92" s="86" t="s">
        <v>186</v>
      </c>
      <c r="F92" s="31">
        <f t="shared" si="15"/>
        <v>0</v>
      </c>
      <c r="G92" s="84">
        <v>0</v>
      </c>
      <c r="H92" s="84">
        <v>0</v>
      </c>
      <c r="I92" s="84">
        <v>0</v>
      </c>
      <c r="J92" s="84">
        <v>0</v>
      </c>
    </row>
    <row r="93" spans="1:12" s="4" customFormat="1" ht="95.25" hidden="1" customHeight="1" x14ac:dyDescent="0.25">
      <c r="A93" s="82"/>
      <c r="B93" s="86"/>
      <c r="C93" s="86"/>
      <c r="D93" s="87"/>
      <c r="E93" s="86"/>
      <c r="F93" s="31"/>
      <c r="G93" s="84"/>
      <c r="H93" s="84"/>
      <c r="I93" s="84"/>
      <c r="J93" s="84"/>
    </row>
    <row r="94" spans="1:12" s="4" customFormat="1" ht="92.25" customHeight="1" x14ac:dyDescent="0.25">
      <c r="A94" s="85">
        <v>6</v>
      </c>
      <c r="B94" s="86" t="s">
        <v>83</v>
      </c>
      <c r="C94" s="86" t="s">
        <v>48</v>
      </c>
      <c r="D94" s="87" t="s">
        <v>187</v>
      </c>
      <c r="E94" s="86" t="s">
        <v>188</v>
      </c>
      <c r="F94" s="31">
        <f t="shared" si="15"/>
        <v>1000</v>
      </c>
      <c r="G94" s="84">
        <v>0</v>
      </c>
      <c r="H94" s="84">
        <v>0</v>
      </c>
      <c r="I94" s="84">
        <v>0</v>
      </c>
      <c r="J94" s="84">
        <v>1000</v>
      </c>
    </row>
    <row r="95" spans="1:12" s="3" customFormat="1" ht="108" customHeight="1" x14ac:dyDescent="0.25">
      <c r="A95" s="82">
        <v>7</v>
      </c>
      <c r="B95" s="86" t="s">
        <v>84</v>
      </c>
      <c r="C95" s="86" t="s">
        <v>49</v>
      </c>
      <c r="D95" s="87" t="s">
        <v>189</v>
      </c>
      <c r="E95" s="86" t="s">
        <v>190</v>
      </c>
      <c r="F95" s="31">
        <f t="shared" si="15"/>
        <v>171401</v>
      </c>
      <c r="G95" s="84">
        <v>0</v>
      </c>
      <c r="H95" s="84">
        <v>0</v>
      </c>
      <c r="I95" s="84">
        <v>0</v>
      </c>
      <c r="J95" s="84">
        <v>171401</v>
      </c>
    </row>
    <row r="96" spans="1:12" s="3" customFormat="1" ht="144" customHeight="1" x14ac:dyDescent="0.25">
      <c r="A96" s="85">
        <v>8</v>
      </c>
      <c r="B96" s="86" t="s">
        <v>85</v>
      </c>
      <c r="C96" s="86" t="s">
        <v>191</v>
      </c>
      <c r="D96" s="87" t="s">
        <v>97</v>
      </c>
      <c r="E96" s="86" t="s">
        <v>98</v>
      </c>
      <c r="F96" s="31">
        <f t="shared" si="15"/>
        <v>0</v>
      </c>
      <c r="G96" s="84">
        <v>0</v>
      </c>
      <c r="H96" s="84">
        <v>0</v>
      </c>
      <c r="I96" s="84">
        <v>0</v>
      </c>
      <c r="J96" s="84">
        <v>0</v>
      </c>
    </row>
    <row r="97" spans="1:10" s="3" customFormat="1" ht="84" customHeight="1" x14ac:dyDescent="0.25">
      <c r="A97" s="82">
        <v>9</v>
      </c>
      <c r="B97" s="86" t="s">
        <v>86</v>
      </c>
      <c r="C97" s="86" t="s">
        <v>58</v>
      </c>
      <c r="D97" s="87" t="s">
        <v>99</v>
      </c>
      <c r="E97" s="86" t="s">
        <v>192</v>
      </c>
      <c r="F97" s="31">
        <f t="shared" si="15"/>
        <v>0</v>
      </c>
      <c r="G97" s="84">
        <v>0</v>
      </c>
      <c r="H97" s="84">
        <v>0</v>
      </c>
      <c r="I97" s="84">
        <v>0</v>
      </c>
      <c r="J97" s="84">
        <v>0</v>
      </c>
    </row>
    <row r="98" spans="1:10" s="3" customFormat="1" ht="100.5" customHeight="1" x14ac:dyDescent="0.25">
      <c r="A98" s="85">
        <v>10</v>
      </c>
      <c r="B98" s="86" t="s">
        <v>87</v>
      </c>
      <c r="C98" s="86" t="s">
        <v>59</v>
      </c>
      <c r="D98" s="87" t="s">
        <v>60</v>
      </c>
      <c r="E98" s="86" t="s">
        <v>98</v>
      </c>
      <c r="F98" s="31">
        <f t="shared" si="15"/>
        <v>0</v>
      </c>
      <c r="G98" s="84">
        <v>0</v>
      </c>
      <c r="H98" s="84">
        <v>0</v>
      </c>
      <c r="I98" s="84">
        <v>0</v>
      </c>
      <c r="J98" s="84">
        <v>0</v>
      </c>
    </row>
    <row r="99" spans="1:10" s="3" customFormat="1" ht="100.5" customHeight="1" x14ac:dyDescent="0.25">
      <c r="A99" s="82">
        <v>11</v>
      </c>
      <c r="B99" s="86" t="s">
        <v>88</v>
      </c>
      <c r="C99" s="86" t="s">
        <v>61</v>
      </c>
      <c r="D99" s="87" t="s">
        <v>100</v>
      </c>
      <c r="E99" s="86" t="s">
        <v>193</v>
      </c>
      <c r="F99" s="31">
        <f t="shared" si="15"/>
        <v>0</v>
      </c>
      <c r="G99" s="84">
        <v>0</v>
      </c>
      <c r="H99" s="84">
        <v>0</v>
      </c>
      <c r="I99" s="84">
        <v>0</v>
      </c>
      <c r="J99" s="84">
        <v>0</v>
      </c>
    </row>
    <row r="100" spans="1:10" s="3" customFormat="1" ht="100.5" customHeight="1" x14ac:dyDescent="0.25">
      <c r="A100" s="88">
        <v>12</v>
      </c>
      <c r="B100" s="86" t="s">
        <v>195</v>
      </c>
      <c r="C100" s="86" t="s">
        <v>196</v>
      </c>
      <c r="D100" s="87" t="s">
        <v>197</v>
      </c>
      <c r="E100" s="86" t="s">
        <v>201</v>
      </c>
      <c r="F100" s="29">
        <f>G100+H100+I100+J100</f>
        <v>303304</v>
      </c>
      <c r="G100" s="89">
        <v>0</v>
      </c>
      <c r="H100" s="89">
        <v>0</v>
      </c>
      <c r="I100" s="89">
        <v>0</v>
      </c>
      <c r="J100" s="89">
        <v>303304</v>
      </c>
    </row>
    <row r="101" spans="1:10" s="3" customFormat="1" ht="100.5" customHeight="1" x14ac:dyDescent="0.25">
      <c r="A101" s="90">
        <v>13</v>
      </c>
      <c r="B101" s="86" t="s">
        <v>198</v>
      </c>
      <c r="C101" s="86" t="s">
        <v>199</v>
      </c>
      <c r="D101" s="87" t="s">
        <v>200</v>
      </c>
      <c r="E101" s="86" t="s">
        <v>202</v>
      </c>
      <c r="F101" s="29">
        <f t="shared" si="15"/>
        <v>2513</v>
      </c>
      <c r="G101" s="89">
        <v>0</v>
      </c>
      <c r="H101" s="89">
        <v>0</v>
      </c>
      <c r="I101" s="89">
        <v>0</v>
      </c>
      <c r="J101" s="89">
        <v>2513</v>
      </c>
    </row>
    <row r="102" spans="1:10" s="3" customFormat="1" ht="213.75" customHeight="1" x14ac:dyDescent="0.25">
      <c r="A102" s="85">
        <v>14</v>
      </c>
      <c r="B102" s="86" t="s">
        <v>194</v>
      </c>
      <c r="C102" s="86" t="s">
        <v>62</v>
      </c>
      <c r="D102" s="86" t="s">
        <v>101</v>
      </c>
      <c r="E102" s="86" t="s">
        <v>203</v>
      </c>
      <c r="F102" s="31">
        <f t="shared" si="15"/>
        <v>211336.1</v>
      </c>
      <c r="G102" s="84">
        <v>0</v>
      </c>
      <c r="H102" s="84">
        <v>0</v>
      </c>
      <c r="I102" s="84">
        <v>0</v>
      </c>
      <c r="J102" s="84">
        <v>211336.1</v>
      </c>
    </row>
    <row r="103" spans="1:10" s="5" customFormat="1" ht="57" customHeight="1" x14ac:dyDescent="0.3">
      <c r="A103" s="103" t="s">
        <v>243</v>
      </c>
      <c r="B103" s="103"/>
      <c r="C103" s="103"/>
      <c r="D103" s="103"/>
      <c r="E103" s="103"/>
      <c r="F103" s="94"/>
      <c r="G103" s="95"/>
      <c r="H103" s="95"/>
      <c r="I103" s="95"/>
      <c r="J103" s="96"/>
    </row>
    <row r="104" spans="1:10" ht="18.75" x14ac:dyDescent="0.3">
      <c r="A104" s="39" t="s">
        <v>103</v>
      </c>
      <c r="B104" s="101" t="s">
        <v>244</v>
      </c>
      <c r="C104" s="101"/>
      <c r="D104" s="101"/>
      <c r="E104" s="101"/>
      <c r="F104" s="97"/>
      <c r="G104" s="97"/>
      <c r="H104" s="97"/>
      <c r="I104" s="97"/>
      <c r="J104" s="97"/>
    </row>
    <row r="105" spans="1:10" ht="18.75" x14ac:dyDescent="0.3">
      <c r="A105" s="39" t="s">
        <v>103</v>
      </c>
      <c r="B105" s="101" t="s">
        <v>239</v>
      </c>
      <c r="C105" s="101"/>
      <c r="D105" s="101"/>
      <c r="E105" s="101"/>
      <c r="F105" s="97"/>
      <c r="G105" s="97"/>
      <c r="H105" s="97"/>
      <c r="I105" s="97"/>
      <c r="J105" s="97"/>
    </row>
    <row r="106" spans="1:10" ht="18.75" x14ac:dyDescent="0.3">
      <c r="A106" s="39" t="s">
        <v>103</v>
      </c>
      <c r="B106" s="101" t="s">
        <v>245</v>
      </c>
      <c r="C106" s="101"/>
      <c r="D106" s="101"/>
      <c r="E106" s="101"/>
      <c r="F106" s="97"/>
      <c r="G106" s="97"/>
      <c r="H106" s="97"/>
      <c r="I106" s="97"/>
      <c r="J106" s="97"/>
    </row>
    <row r="107" spans="1:10" ht="18.75" x14ac:dyDescent="0.3">
      <c r="A107" s="39" t="s">
        <v>103</v>
      </c>
      <c r="B107" s="101" t="s">
        <v>240</v>
      </c>
      <c r="C107" s="101"/>
      <c r="D107" s="101"/>
      <c r="E107" s="101"/>
      <c r="F107" s="97"/>
      <c r="G107" s="97"/>
      <c r="H107" s="97"/>
      <c r="I107" s="97"/>
      <c r="J107" s="97"/>
    </row>
    <row r="108" spans="1:10" ht="38.25" customHeight="1" x14ac:dyDescent="0.3">
      <c r="A108" s="100" t="s">
        <v>241</v>
      </c>
      <c r="B108" s="100"/>
      <c r="C108" s="100"/>
      <c r="D108" s="100"/>
      <c r="E108" s="100"/>
      <c r="F108" s="94"/>
      <c r="G108" s="95"/>
      <c r="H108" s="95"/>
      <c r="I108" s="95"/>
      <c r="J108" s="96"/>
    </row>
    <row r="109" spans="1:10" ht="18.75" x14ac:dyDescent="0.25">
      <c r="A109" s="39" t="s">
        <v>103</v>
      </c>
      <c r="B109" s="101" t="s">
        <v>246</v>
      </c>
      <c r="C109" s="101"/>
      <c r="D109" s="101"/>
      <c r="E109" s="101"/>
      <c r="F109" s="94"/>
      <c r="G109" s="95"/>
      <c r="H109" s="95"/>
      <c r="I109" s="95"/>
      <c r="J109" s="96"/>
    </row>
    <row r="110" spans="1:10" ht="18.75" x14ac:dyDescent="0.25">
      <c r="A110" s="39" t="s">
        <v>103</v>
      </c>
      <c r="B110" s="101" t="s">
        <v>247</v>
      </c>
      <c r="C110" s="101"/>
      <c r="D110" s="101"/>
      <c r="E110" s="101"/>
      <c r="F110" s="94"/>
      <c r="G110" s="95"/>
      <c r="H110" s="95"/>
      <c r="I110" s="95"/>
      <c r="J110" s="96"/>
    </row>
    <row r="111" spans="1:10" ht="18.75" x14ac:dyDescent="0.25">
      <c r="A111" s="39" t="s">
        <v>103</v>
      </c>
      <c r="B111" s="101" t="s">
        <v>242</v>
      </c>
      <c r="C111" s="101"/>
      <c r="D111" s="101"/>
      <c r="E111" s="101"/>
      <c r="F111" s="94"/>
      <c r="G111" s="95"/>
      <c r="H111" s="95"/>
      <c r="I111" s="95"/>
      <c r="J111" s="96"/>
    </row>
    <row r="112" spans="1:10" ht="18.75" x14ac:dyDescent="0.25">
      <c r="A112" s="39" t="s">
        <v>103</v>
      </c>
      <c r="B112" s="101" t="s">
        <v>248</v>
      </c>
      <c r="C112" s="101"/>
      <c r="D112" s="101"/>
      <c r="E112" s="101"/>
      <c r="F112" s="94"/>
      <c r="G112" s="95"/>
      <c r="H112" s="95"/>
      <c r="I112" s="95"/>
      <c r="J112" s="96"/>
    </row>
    <row r="113" spans="1:10" ht="18.75" x14ac:dyDescent="0.25">
      <c r="A113" s="39"/>
      <c r="B113" s="92"/>
      <c r="C113" s="92"/>
      <c r="D113" s="92"/>
      <c r="E113" s="92"/>
      <c r="F113" s="94"/>
      <c r="G113" s="95"/>
      <c r="H113" s="95"/>
      <c r="I113" s="95"/>
      <c r="J113" s="96"/>
    </row>
    <row r="114" spans="1:10" ht="18.75" x14ac:dyDescent="0.25">
      <c r="A114" s="102" t="s">
        <v>249</v>
      </c>
      <c r="B114" s="102"/>
      <c r="C114" s="102"/>
      <c r="D114" s="102"/>
      <c r="E114" s="102"/>
      <c r="F114" s="102"/>
      <c r="G114" s="102"/>
      <c r="H114" s="102"/>
      <c r="I114" s="102"/>
      <c r="J114" s="102"/>
    </row>
    <row r="115" spans="1:10" ht="18.75" x14ac:dyDescent="0.25">
      <c r="A115" s="93"/>
      <c r="B115" s="93"/>
      <c r="C115" s="93"/>
      <c r="D115" s="93"/>
      <c r="E115" s="93"/>
      <c r="F115" s="93"/>
      <c r="G115" s="93"/>
      <c r="H115" s="93"/>
      <c r="I115" s="93"/>
      <c r="J115" s="93"/>
    </row>
    <row r="116" spans="1:10" ht="18.75" x14ac:dyDescent="0.25">
      <c r="A116" s="40" t="s">
        <v>250</v>
      </c>
      <c r="B116" s="40"/>
      <c r="C116" s="40"/>
      <c r="D116" s="40"/>
      <c r="E116" s="40"/>
      <c r="F116" s="36"/>
      <c r="G116" s="37"/>
      <c r="H116" s="37"/>
      <c r="I116" s="37"/>
      <c r="J116" s="38"/>
    </row>
    <row r="117" spans="1:10" ht="18.75" x14ac:dyDescent="0.25">
      <c r="A117" s="40"/>
      <c r="B117" s="40"/>
      <c r="C117" s="40"/>
      <c r="D117" s="40"/>
      <c r="E117" s="40"/>
      <c r="F117" s="36"/>
      <c r="G117" s="37"/>
      <c r="H117" s="37"/>
      <c r="I117" s="37"/>
      <c r="J117" s="38"/>
    </row>
    <row r="118" spans="1:10" x14ac:dyDescent="0.25">
      <c r="A118" s="99" t="s">
        <v>251</v>
      </c>
      <c r="B118" s="99"/>
      <c r="C118" s="99"/>
      <c r="D118" s="99"/>
      <c r="E118" s="99"/>
      <c r="F118" s="99"/>
      <c r="G118" s="99"/>
      <c r="H118" s="99"/>
      <c r="I118" s="99"/>
      <c r="J118" s="99"/>
    </row>
    <row r="119" spans="1:10" ht="37.5" customHeight="1" x14ac:dyDescent="0.25">
      <c r="A119" s="99"/>
      <c r="B119" s="99"/>
      <c r="C119" s="99"/>
      <c r="D119" s="99"/>
      <c r="E119" s="99"/>
      <c r="F119" s="99"/>
      <c r="G119" s="99"/>
      <c r="H119" s="99"/>
      <c r="I119" s="99"/>
      <c r="J119" s="99"/>
    </row>
    <row r="120" spans="1:10" ht="81" customHeight="1" x14ac:dyDescent="0.3">
      <c r="A120" s="5"/>
      <c r="B120" s="5" t="s">
        <v>204</v>
      </c>
      <c r="C120" s="5"/>
      <c r="D120" s="5"/>
      <c r="E120" s="9" t="s">
        <v>205</v>
      </c>
      <c r="F120" s="9"/>
      <c r="G120" s="9"/>
      <c r="H120" s="5"/>
      <c r="I120" s="5"/>
      <c r="J120" s="5"/>
    </row>
  </sheetData>
  <mergeCells count="32">
    <mergeCell ref="E1:J1"/>
    <mergeCell ref="A4:J4"/>
    <mergeCell ref="A5:J5"/>
    <mergeCell ref="A6:J6"/>
    <mergeCell ref="F9:F11"/>
    <mergeCell ref="G9:G11"/>
    <mergeCell ref="H9:H11"/>
    <mergeCell ref="I9:I11"/>
    <mergeCell ref="J9:J11"/>
    <mergeCell ref="E3:J3"/>
    <mergeCell ref="F7:J8"/>
    <mergeCell ref="A7:A11"/>
    <mergeCell ref="B7:B11"/>
    <mergeCell ref="C7:C11"/>
    <mergeCell ref="D7:D11"/>
    <mergeCell ref="E7:E11"/>
    <mergeCell ref="A103:E103"/>
    <mergeCell ref="A85:J85"/>
    <mergeCell ref="D86:E86"/>
    <mergeCell ref="A13:J13"/>
    <mergeCell ref="A15:J15"/>
    <mergeCell ref="B104:E104"/>
    <mergeCell ref="B105:E105"/>
    <mergeCell ref="B106:E106"/>
    <mergeCell ref="B107:E107"/>
    <mergeCell ref="A114:J114"/>
    <mergeCell ref="A118:J119"/>
    <mergeCell ref="A108:E108"/>
    <mergeCell ref="B109:E109"/>
    <mergeCell ref="B110:E110"/>
    <mergeCell ref="B111:E111"/>
    <mergeCell ref="B112:E112"/>
  </mergeCells>
  <pageMargins left="0.39370078740157483" right="0" top="0.19685039370078741" bottom="0.19685039370078741" header="0.11811023622047245" footer="0.11811023622047245"/>
  <pageSetup paperSize="9" scale="49" fitToHeight="23" orientation="landscape" r:id="rId1"/>
  <rowBreaks count="2" manualBreakCount="2">
    <brk id="31" max="9" man="1"/>
    <brk id="7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Актуал. Плана на утвверждение</vt:lpstr>
      <vt:lpstr>'Актуал. Плана на утвверждение'!Заголовки_для_печати</vt:lpstr>
      <vt:lpstr>'Актуал. Плана на утвверждение'!Область_печати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Красильникова Жанна Александровна</dc:creator>
  <cp:lastModifiedBy>Кудрявцева Татьяна Николаевна</cp:lastModifiedBy>
  <cp:lastPrinted>2024-04-02T07:08:10Z</cp:lastPrinted>
  <dcterms:created xsi:type="dcterms:W3CDTF">2020-03-25T08:10:46Z</dcterms:created>
  <dcterms:modified xsi:type="dcterms:W3CDTF">2024-04-03T00:59:40Z</dcterms:modified>
</cp:coreProperties>
</file>